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80" windowWidth="18780" windowHeight="12600" firstSheet="2" activeTab="2"/>
  </bookViews>
  <sheets>
    <sheet name="Febrero" sheetId="1" r:id="rId1"/>
    <sheet name="Marzo" sheetId="2" r:id="rId2"/>
    <sheet name="Bibliograficos" sheetId="12" r:id="rId3"/>
    <sheet name="PDFs" sheetId="13" r:id="rId4"/>
  </sheets>
  <definedNames>
    <definedName name="_xlnm.Print_Area" localSheetId="2">Bibliograficos!$A$1:$G$24</definedName>
    <definedName name="_xlnm.Print_Area" localSheetId="0">Febrero!$A$30:$G$55</definedName>
  </definedNames>
  <calcPr calcId="145621"/>
</workbook>
</file>

<file path=xl/calcChain.xml><?xml version="1.0" encoding="utf-8"?>
<calcChain xmlns="http://schemas.openxmlformats.org/spreadsheetml/2006/main">
  <c r="M23" i="13" l="1"/>
  <c r="B23" i="13"/>
  <c r="M23" i="12"/>
  <c r="B23" i="12"/>
  <c r="L23" i="13" l="1"/>
  <c r="L23" i="12"/>
  <c r="K23" i="12" l="1"/>
  <c r="K23" i="13"/>
  <c r="J23" i="13"/>
  <c r="J23" i="12"/>
  <c r="I23" i="13"/>
  <c r="I23" i="12"/>
  <c r="H23" i="13" l="1"/>
  <c r="G23" i="13"/>
  <c r="F23" i="13"/>
  <c r="E23" i="13"/>
  <c r="D23" i="13"/>
  <c r="C23" i="13"/>
  <c r="H23" i="12"/>
  <c r="G23" i="12"/>
  <c r="F23" i="12"/>
  <c r="E23" i="12"/>
  <c r="D23" i="12"/>
  <c r="C23" i="12"/>
  <c r="R24" i="2"/>
  <c r="Q24" i="2"/>
  <c r="U5" i="2"/>
  <c r="U6" i="2"/>
  <c r="U7" i="2"/>
  <c r="U8" i="2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4" i="2"/>
  <c r="U24" i="2" s="1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4" i="2"/>
  <c r="P24" i="2" s="1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4" i="2"/>
  <c r="O24" i="2" s="1"/>
  <c r="L24" i="2"/>
  <c r="M24" i="2"/>
  <c r="E4" i="2"/>
  <c r="H24" i="2"/>
  <c r="G2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4" i="2"/>
  <c r="J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34" i="2"/>
  <c r="M34" i="2" s="1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 s="1"/>
  <c r="L34" i="2"/>
  <c r="K35" i="2"/>
  <c r="K54" i="2" s="1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34" i="2"/>
  <c r="M53" i="2"/>
  <c r="M52" i="2"/>
  <c r="M51" i="2"/>
  <c r="M50" i="2"/>
  <c r="M49" i="2"/>
  <c r="M48" i="2"/>
  <c r="M47" i="2"/>
  <c r="M46" i="2"/>
  <c r="M45" i="2"/>
  <c r="M44" i="2"/>
  <c r="M43" i="2"/>
  <c r="M42" i="2"/>
  <c r="M41" i="2"/>
  <c r="M40" i="2"/>
  <c r="M39" i="2"/>
  <c r="M38" i="2"/>
  <c r="M37" i="2"/>
  <c r="M36" i="2"/>
  <c r="M35" i="2"/>
  <c r="E6" i="2"/>
  <c r="C24" i="2"/>
  <c r="B24" i="2"/>
  <c r="G35" i="1"/>
  <c r="M35" i="1" s="1"/>
  <c r="G36" i="1"/>
  <c r="M36" i="1" s="1"/>
  <c r="G37" i="1"/>
  <c r="M37" i="1" s="1"/>
  <c r="G38" i="1"/>
  <c r="M38" i="1" s="1"/>
  <c r="G39" i="1"/>
  <c r="M39" i="1" s="1"/>
  <c r="G40" i="1"/>
  <c r="M40" i="1" s="1"/>
  <c r="G41" i="1"/>
  <c r="M41" i="1" s="1"/>
  <c r="G42" i="1"/>
  <c r="M42" i="1" s="1"/>
  <c r="G43" i="1"/>
  <c r="M43" i="1" s="1"/>
  <c r="G44" i="1"/>
  <c r="M44" i="1" s="1"/>
  <c r="G45" i="1"/>
  <c r="M45" i="1" s="1"/>
  <c r="G46" i="1"/>
  <c r="M46" i="1" s="1"/>
  <c r="G47" i="1"/>
  <c r="M47" i="1" s="1"/>
  <c r="G48" i="1"/>
  <c r="M48" i="1" s="1"/>
  <c r="G49" i="1"/>
  <c r="M49" i="1" s="1"/>
  <c r="G50" i="1"/>
  <c r="M50" i="1" s="1"/>
  <c r="G51" i="1"/>
  <c r="M51" i="1" s="1"/>
  <c r="G52" i="1"/>
  <c r="M52" i="1" s="1"/>
  <c r="G53" i="1"/>
  <c r="M53" i="1" s="1"/>
  <c r="G34" i="1"/>
  <c r="M34" i="1" s="1"/>
  <c r="O33" i="1" s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L34" i="1"/>
  <c r="K34" i="1"/>
  <c r="K54" i="1" s="1"/>
  <c r="P24" i="1"/>
  <c r="O24" i="1"/>
  <c r="E24" i="2" s="1"/>
  <c r="K24" i="1"/>
  <c r="J24" i="1"/>
  <c r="M24" i="1" s="1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E5" i="2"/>
  <c r="F5" i="2"/>
  <c r="W5" i="2" s="1"/>
  <c r="C35" i="2" s="1"/>
  <c r="F6" i="2"/>
  <c r="W6" i="2" s="1"/>
  <c r="C36" i="2" s="1"/>
  <c r="E7" i="2"/>
  <c r="V7" i="2" s="1"/>
  <c r="B37" i="2" s="1"/>
  <c r="F7" i="2"/>
  <c r="W7" i="2" s="1"/>
  <c r="C37" i="2" s="1"/>
  <c r="E8" i="2"/>
  <c r="F8" i="2"/>
  <c r="W8" i="2" s="1"/>
  <c r="C38" i="2" s="1"/>
  <c r="E9" i="2"/>
  <c r="V9" i="2" s="1"/>
  <c r="B39" i="2" s="1"/>
  <c r="F9" i="2"/>
  <c r="W9" i="2" s="1"/>
  <c r="C39" i="2" s="1"/>
  <c r="E10" i="2"/>
  <c r="F10" i="2"/>
  <c r="W10" i="2" s="1"/>
  <c r="C40" i="2" s="1"/>
  <c r="E11" i="2"/>
  <c r="V11" i="2" s="1"/>
  <c r="B41" i="2" s="1"/>
  <c r="F11" i="2"/>
  <c r="W11" i="2" s="1"/>
  <c r="C41" i="2" s="1"/>
  <c r="E12" i="2"/>
  <c r="F12" i="2"/>
  <c r="W12" i="2" s="1"/>
  <c r="C42" i="2" s="1"/>
  <c r="E13" i="2"/>
  <c r="V13" i="2" s="1"/>
  <c r="B43" i="2" s="1"/>
  <c r="F13" i="2"/>
  <c r="W13" i="2" s="1"/>
  <c r="C43" i="2" s="1"/>
  <c r="E14" i="2"/>
  <c r="F14" i="2"/>
  <c r="W14" i="2" s="1"/>
  <c r="C44" i="2" s="1"/>
  <c r="E15" i="2"/>
  <c r="V15" i="2" s="1"/>
  <c r="B45" i="2" s="1"/>
  <c r="F15" i="2"/>
  <c r="W15" i="2" s="1"/>
  <c r="C45" i="2" s="1"/>
  <c r="E16" i="2"/>
  <c r="F16" i="2"/>
  <c r="W16" i="2" s="1"/>
  <c r="C46" i="2" s="1"/>
  <c r="E17" i="2"/>
  <c r="V17" i="2" s="1"/>
  <c r="B47" i="2" s="1"/>
  <c r="F17" i="2"/>
  <c r="W17" i="2" s="1"/>
  <c r="C47" i="2" s="1"/>
  <c r="E18" i="2"/>
  <c r="F18" i="2"/>
  <c r="W18" i="2" s="1"/>
  <c r="C48" i="2" s="1"/>
  <c r="E19" i="2"/>
  <c r="V19" i="2" s="1"/>
  <c r="B49" i="2" s="1"/>
  <c r="F19" i="2"/>
  <c r="W19" i="2" s="1"/>
  <c r="C49" i="2" s="1"/>
  <c r="E20" i="2"/>
  <c r="F20" i="2"/>
  <c r="W20" i="2" s="1"/>
  <c r="C50" i="2" s="1"/>
  <c r="E21" i="2"/>
  <c r="V21" i="2" s="1"/>
  <c r="B51" i="2" s="1"/>
  <c r="F21" i="2"/>
  <c r="W21" i="2" s="1"/>
  <c r="C51" i="2" s="1"/>
  <c r="E22" i="2"/>
  <c r="F22" i="2"/>
  <c r="W22" i="2" s="1"/>
  <c r="C52" i="2" s="1"/>
  <c r="E23" i="2"/>
  <c r="V23" i="2" s="1"/>
  <c r="B53" i="2" s="1"/>
  <c r="F23" i="2"/>
  <c r="W23" i="2" s="1"/>
  <c r="C53" i="2" s="1"/>
  <c r="F24" i="2"/>
  <c r="F4" i="2"/>
  <c r="W4" i="2" s="1"/>
  <c r="R5" i="1"/>
  <c r="S5" i="1"/>
  <c r="R6" i="1"/>
  <c r="S6" i="1"/>
  <c r="R7" i="1"/>
  <c r="S7" i="1"/>
  <c r="R8" i="1"/>
  <c r="S8" i="1"/>
  <c r="R9" i="1"/>
  <c r="S9" i="1"/>
  <c r="R10" i="1"/>
  <c r="S10" i="1"/>
  <c r="R11" i="1"/>
  <c r="S11" i="1"/>
  <c r="R12" i="1"/>
  <c r="S12" i="1"/>
  <c r="R13" i="1"/>
  <c r="S13" i="1"/>
  <c r="R14" i="1"/>
  <c r="S14" i="1"/>
  <c r="R15" i="1"/>
  <c r="S15" i="1"/>
  <c r="R16" i="1"/>
  <c r="S16" i="1"/>
  <c r="R17" i="1"/>
  <c r="S17" i="1"/>
  <c r="R18" i="1"/>
  <c r="S18" i="1"/>
  <c r="R19" i="1"/>
  <c r="S19" i="1"/>
  <c r="R20" i="1"/>
  <c r="S20" i="1"/>
  <c r="R21" i="1"/>
  <c r="S21" i="1"/>
  <c r="R22" i="1"/>
  <c r="S22" i="1"/>
  <c r="R23" i="1"/>
  <c r="S23" i="1"/>
  <c r="S24" i="1"/>
  <c r="S4" i="1"/>
  <c r="R4" i="1"/>
  <c r="N24" i="1"/>
  <c r="M5" i="1"/>
  <c r="N5" i="1"/>
  <c r="M6" i="1"/>
  <c r="N6" i="1"/>
  <c r="M7" i="1"/>
  <c r="N7" i="1"/>
  <c r="M8" i="1"/>
  <c r="N8" i="1"/>
  <c r="M9" i="1"/>
  <c r="N9" i="1"/>
  <c r="M10" i="1"/>
  <c r="N10" i="1"/>
  <c r="M11" i="1"/>
  <c r="N11" i="1"/>
  <c r="M12" i="1"/>
  <c r="N12" i="1"/>
  <c r="M13" i="1"/>
  <c r="N13" i="1"/>
  <c r="M14" i="1"/>
  <c r="N14" i="1"/>
  <c r="M15" i="1"/>
  <c r="N15" i="1"/>
  <c r="M16" i="1"/>
  <c r="N16" i="1"/>
  <c r="M17" i="1"/>
  <c r="N17" i="1"/>
  <c r="M18" i="1"/>
  <c r="N18" i="1"/>
  <c r="M19" i="1"/>
  <c r="N19" i="1"/>
  <c r="M20" i="1"/>
  <c r="N20" i="1"/>
  <c r="M21" i="1"/>
  <c r="N21" i="1"/>
  <c r="M22" i="1"/>
  <c r="N22" i="1"/>
  <c r="M23" i="1"/>
  <c r="N23" i="1"/>
  <c r="N4" i="1"/>
  <c r="M4" i="1"/>
  <c r="H5" i="1"/>
  <c r="T5" i="1" s="1"/>
  <c r="B35" i="1" s="1"/>
  <c r="I5" i="1"/>
  <c r="H6" i="1"/>
  <c r="T6" i="1" s="1"/>
  <c r="B36" i="1" s="1"/>
  <c r="I6" i="1"/>
  <c r="H7" i="1"/>
  <c r="T7" i="1" s="1"/>
  <c r="B37" i="1" s="1"/>
  <c r="I7" i="1"/>
  <c r="H8" i="1"/>
  <c r="T8" i="1" s="1"/>
  <c r="B38" i="1" s="1"/>
  <c r="I8" i="1"/>
  <c r="H9" i="1"/>
  <c r="T9" i="1" s="1"/>
  <c r="B39" i="1" s="1"/>
  <c r="I9" i="1"/>
  <c r="H10" i="1"/>
  <c r="T10" i="1" s="1"/>
  <c r="B40" i="1" s="1"/>
  <c r="I10" i="1"/>
  <c r="H11" i="1"/>
  <c r="T11" i="1" s="1"/>
  <c r="B41" i="1" s="1"/>
  <c r="I11" i="1"/>
  <c r="H12" i="1"/>
  <c r="T12" i="1" s="1"/>
  <c r="B42" i="1" s="1"/>
  <c r="I12" i="1"/>
  <c r="H13" i="1"/>
  <c r="T13" i="1" s="1"/>
  <c r="B43" i="1" s="1"/>
  <c r="I13" i="1"/>
  <c r="H14" i="1"/>
  <c r="T14" i="1" s="1"/>
  <c r="B44" i="1" s="1"/>
  <c r="I14" i="1"/>
  <c r="H15" i="1"/>
  <c r="T15" i="1" s="1"/>
  <c r="B45" i="1" s="1"/>
  <c r="I15" i="1"/>
  <c r="H16" i="1"/>
  <c r="T16" i="1" s="1"/>
  <c r="B46" i="1" s="1"/>
  <c r="I16" i="1"/>
  <c r="H17" i="1"/>
  <c r="T17" i="1" s="1"/>
  <c r="B47" i="1" s="1"/>
  <c r="I17" i="1"/>
  <c r="H18" i="1"/>
  <c r="T18" i="1" s="1"/>
  <c r="B48" i="1" s="1"/>
  <c r="I18" i="1"/>
  <c r="H19" i="1"/>
  <c r="T19" i="1" s="1"/>
  <c r="B49" i="1" s="1"/>
  <c r="I19" i="1"/>
  <c r="H20" i="1"/>
  <c r="T20" i="1" s="1"/>
  <c r="B50" i="1" s="1"/>
  <c r="I20" i="1"/>
  <c r="H21" i="1"/>
  <c r="T21" i="1" s="1"/>
  <c r="B51" i="1" s="1"/>
  <c r="I21" i="1"/>
  <c r="H22" i="1"/>
  <c r="T22" i="1" s="1"/>
  <c r="B52" i="1" s="1"/>
  <c r="I22" i="1"/>
  <c r="H23" i="1"/>
  <c r="T23" i="1" s="1"/>
  <c r="B53" i="1" s="1"/>
  <c r="I23" i="1"/>
  <c r="H24" i="1"/>
  <c r="I24" i="1"/>
  <c r="I4" i="1"/>
  <c r="H4" i="1"/>
  <c r="V22" i="2" l="1"/>
  <c r="B52" i="2" s="1"/>
  <c r="V20" i="2"/>
  <c r="B50" i="2" s="1"/>
  <c r="V18" i="2"/>
  <c r="B48" i="2" s="1"/>
  <c r="V16" i="2"/>
  <c r="B46" i="2" s="1"/>
  <c r="V14" i="2"/>
  <c r="B44" i="2" s="1"/>
  <c r="V12" i="2"/>
  <c r="B42" i="2" s="1"/>
  <c r="V10" i="2"/>
  <c r="B40" i="2" s="1"/>
  <c r="V8" i="2"/>
  <c r="B38" i="2" s="1"/>
  <c r="J24" i="2"/>
  <c r="K24" i="2"/>
  <c r="V5" i="2"/>
  <c r="B35" i="2" s="1"/>
  <c r="T24" i="2"/>
  <c r="V4" i="2"/>
  <c r="B34" i="2" s="1"/>
  <c r="V6" i="2"/>
  <c r="B36" i="2" s="1"/>
  <c r="C34" i="2"/>
  <c r="C54" i="2" s="1"/>
  <c r="W24" i="2"/>
  <c r="P33" i="2"/>
  <c r="Q33" i="2"/>
  <c r="O33" i="2"/>
  <c r="T4" i="1"/>
  <c r="L54" i="1"/>
  <c r="U4" i="1"/>
  <c r="U23" i="1"/>
  <c r="C53" i="1" s="1"/>
  <c r="U22" i="1"/>
  <c r="C52" i="1" s="1"/>
  <c r="U21" i="1"/>
  <c r="C51" i="1" s="1"/>
  <c r="U20" i="1"/>
  <c r="C50" i="1" s="1"/>
  <c r="U19" i="1"/>
  <c r="C49" i="1" s="1"/>
  <c r="U18" i="1"/>
  <c r="C48" i="1" s="1"/>
  <c r="U17" i="1"/>
  <c r="C47" i="1" s="1"/>
  <c r="U16" i="1"/>
  <c r="C46" i="1" s="1"/>
  <c r="U15" i="1"/>
  <c r="C45" i="1" s="1"/>
  <c r="U14" i="1"/>
  <c r="C44" i="1" s="1"/>
  <c r="U13" i="1"/>
  <c r="C43" i="1" s="1"/>
  <c r="U12" i="1"/>
  <c r="C42" i="1" s="1"/>
  <c r="U11" i="1"/>
  <c r="C41" i="1" s="1"/>
  <c r="U10" i="1"/>
  <c r="C40" i="1" s="1"/>
  <c r="U9" i="1"/>
  <c r="C39" i="1" s="1"/>
  <c r="U8" i="1"/>
  <c r="C38" i="1" s="1"/>
  <c r="U7" i="1"/>
  <c r="C37" i="1" s="1"/>
  <c r="U6" i="1"/>
  <c r="C36" i="1" s="1"/>
  <c r="U5" i="1"/>
  <c r="C35" i="1" s="1"/>
  <c r="B34" i="1"/>
  <c r="B54" i="1" s="1"/>
  <c r="T24" i="1"/>
  <c r="C34" i="1"/>
  <c r="U24" i="1"/>
  <c r="P33" i="1"/>
  <c r="Q33" i="1"/>
  <c r="R24" i="1"/>
  <c r="B54" i="2" l="1"/>
  <c r="V24" i="2"/>
  <c r="C54" i="1"/>
</calcChain>
</file>

<file path=xl/sharedStrings.xml><?xml version="1.0" encoding="utf-8"?>
<sst xmlns="http://schemas.openxmlformats.org/spreadsheetml/2006/main" count="361" uniqueCount="120">
  <si>
    <t xml:space="preserve">Totales: </t>
  </si>
  <si>
    <t>  Argentina</t>
  </si>
  <si>
    <t>  Bolivia</t>
  </si>
  <si>
    <t>  Brasil</t>
  </si>
  <si>
    <t>  Chile</t>
  </si>
  <si>
    <t>  Colombia</t>
  </si>
  <si>
    <t>  Costa Rica</t>
  </si>
  <si>
    <t>  Cuba</t>
  </si>
  <si>
    <t>  Ecuador</t>
  </si>
  <si>
    <t>  El Salvador</t>
  </si>
  <si>
    <t>  España</t>
  </si>
  <si>
    <t>  Guatemala</t>
  </si>
  <si>
    <t>  Honduras</t>
  </si>
  <si>
    <t>  México</t>
  </si>
  <si>
    <t>  Nicaragua</t>
  </si>
  <si>
    <t>  Panamá</t>
  </si>
  <si>
    <t>  Paraguay</t>
  </si>
  <si>
    <t>  Perú</t>
  </si>
  <si>
    <t>  República Dominicana</t>
  </si>
  <si>
    <t>  Uruguay</t>
  </si>
  <si>
    <t>  Venezuela</t>
  </si>
  <si>
    <t>País</t>
  </si>
  <si>
    <t>Semana 6, Datos obtenidos el jueves 06 de febrero de 2014</t>
  </si>
  <si>
    <t>PDFs</t>
  </si>
  <si>
    <t>ÚFP Biblio</t>
  </si>
  <si>
    <t>Biblio</t>
  </si>
  <si>
    <t>Diferencia Biblio</t>
  </si>
  <si>
    <t>Diferencia PDFs</t>
  </si>
  <si>
    <t>Fuente: Tabla general de cobertura en LATIPAT</t>
  </si>
  <si>
    <t>Semana 7, Datos obtenidos el miércoles 12 de febrero de 2014</t>
  </si>
  <si>
    <t>Semana 8, Datos obtenidos el miércoles 19 de febrero de 2014</t>
  </si>
  <si>
    <t>Semana 9, Datos obtenidos el miércoles 26 de febrero de 2014</t>
  </si>
  <si>
    <t>Nota: la primera lectura de datos se hizo jueves porque a partir de esa fecha la gente de TI aplicó un ajuste a la obtención de las estadíticas de PDFs, y luego se hace los miércoles, porque la carga automática de ESPACENET a LATIPAT se hace el martes muy temprano, y los datos se reflejan en la tabla de cobertura hasta el día siguiente.</t>
  </si>
  <si>
    <t>Semana 10, Datos obtenidos el miércoles 05 de marzo de 2014</t>
  </si>
  <si>
    <t>Semana 11, Datos obtenidos el miércoles 12 de marzo de 2014</t>
  </si>
  <si>
    <t>Semana 12, Datos obtenidos el miércoles 19 de marzo de 2014</t>
  </si>
  <si>
    <t>Semana 13, Datos obtenidos el miércoles 26 de marzo de 2014</t>
  </si>
  <si>
    <t>Cobertura semanal de datos Bibliográficos y PDFs de LATIPAT durante el mes de Febrero de 2014</t>
  </si>
  <si>
    <t>Cobertura semanal de datos Bibliográficos y PDFs de LATIPAT durante el mes de marzo de 2014</t>
  </si>
  <si>
    <t>Totales Biblio durante el mes en curso</t>
  </si>
  <si>
    <t>Totales PDFs durante el mes en curso</t>
  </si>
  <si>
    <t>Datos Bibliográficos</t>
  </si>
  <si>
    <t>De 1 a 2 años</t>
  </si>
  <si>
    <t>Más de 2 años</t>
  </si>
  <si>
    <t>Estado de envío de datos bibliográficos (1 &lt;= 4 meses, 2 &gt; 1 y &lt; 2 años, 3 &gt; 2 años)</t>
  </si>
  <si>
    <t>Último día de mes a evaluar</t>
  </si>
  <si>
    <t>Al día (hasta  4 meses)</t>
  </si>
  <si>
    <t>  Perú (5)</t>
  </si>
  <si>
    <t>Cobertura total de datos Bibliográficos y PDFs de LATIPAT al 28 de febrero de 2014</t>
  </si>
  <si>
    <t>Estado de carga de datos bibliográficos de los paises participantes en LATIPAT, según su fecha de publicación.</t>
  </si>
  <si>
    <t>Datos totales y datos incorporados a LATIPAT durante el mes en cuestión.</t>
  </si>
  <si>
    <t>Los datos son cargados en LATIPAT los martes de cada semana.</t>
  </si>
  <si>
    <t>Fecha del último envío de datos bibliográficos</t>
  </si>
  <si>
    <t>Estado de los datos bibliográficos pendientes de carga</t>
  </si>
  <si>
    <t>NA</t>
  </si>
  <si>
    <t>En espera de realizar carga de datos de diciembre 2013 y enero 2014</t>
  </si>
  <si>
    <t>Pendiente revisión de calidad de datos 2011, 2012 y 2013</t>
  </si>
  <si>
    <t>NA: No aplica, puesto que no hay datos pendientes de carga.</t>
  </si>
  <si>
    <t>Pendiente revisión de calidad de 4 archivos del FTP con datos de 2012 y 2013</t>
  </si>
  <si>
    <t>Total de datos cargados en LATIPAT durante el mes de febrero (1)</t>
  </si>
  <si>
    <t>Última fecha de publicación de datos bibliográficos disponibles en LATIPAT</t>
  </si>
  <si>
    <t>Bibliográficos</t>
  </si>
  <si>
    <t xml:space="preserve">                                           -     </t>
  </si>
  <si>
    <t xml:space="preserve">                                          92   </t>
  </si>
  <si>
    <t>                                           -     </t>
  </si>
  <si>
    <t>(1) Esta primera vez parten del 6 de febrero, posteriores informes serán del mes completo.</t>
  </si>
  <si>
    <t>Total de datos bibliográficos disponibles en LATIPAT con fechas de publicación del mes de febrero (2)</t>
  </si>
  <si>
    <t>(2) Consulta realizada el 14 de marzo de 2014, con rango de fechas del 01 de febrero de 2014 a la última fecha de publicación de datos bibliográficos del país en cuestión.</t>
  </si>
  <si>
    <t>Relación de datos cargados en LATIPAT durante el mes de febrero de 2014.</t>
  </si>
  <si>
    <t>Total de datos cargados en LATIPAT durante el mes de marzo</t>
  </si>
  <si>
    <t>Total de datos bibliográficos disponibles en LATIPAT con fechas de publicación del mes de marzo (1)</t>
  </si>
  <si>
    <t>Relación de datos cargados en LATIPAT durante el mes de marzo de 2014.</t>
  </si>
  <si>
    <t>Nicaragua</t>
  </si>
  <si>
    <t>Argentina</t>
  </si>
  <si>
    <t>Bolivia</t>
  </si>
  <si>
    <t>Brasil</t>
  </si>
  <si>
    <t>Chile</t>
  </si>
  <si>
    <t>Colombia</t>
  </si>
  <si>
    <t>Costa Rica</t>
  </si>
  <si>
    <t>Cuba</t>
  </si>
  <si>
    <t>Ecuador</t>
  </si>
  <si>
    <t>El Salvador</t>
  </si>
  <si>
    <t>España</t>
  </si>
  <si>
    <t>Guatemala</t>
  </si>
  <si>
    <t>Honduras</t>
  </si>
  <si>
    <t>México</t>
  </si>
  <si>
    <t>Panamá</t>
  </si>
  <si>
    <t>Paraguay</t>
  </si>
  <si>
    <t>Perú</t>
  </si>
  <si>
    <t>República Dominicana</t>
  </si>
  <si>
    <t>Uruguay</t>
  </si>
  <si>
    <t>Venezuela</t>
  </si>
  <si>
    <t>ND</t>
  </si>
  <si>
    <t>El Salvador (2)</t>
  </si>
  <si>
    <t>Pendiente carga datos del 09 de enero de 2014</t>
  </si>
  <si>
    <t>Deben ajustar estrategia de generación de archivos y corregir clasificación IPC duplicada</t>
  </si>
  <si>
    <t>Pendiente carga de datos de diciembre de 2013 y parte de enero de 2014.</t>
  </si>
  <si>
    <t>(2) La oficina nacional no ha publicado datos de julio a diciembre de 2013.</t>
  </si>
  <si>
    <t>(1) Consulta realizada el lunes 31 de marzo de 2014, con rango de fechas del 01 al 31 de marzo de 2014.</t>
  </si>
  <si>
    <t>Cobertura total de datos Bibliográficos y PDFs de LATIPAT al 31 de marzo de 2014.</t>
  </si>
  <si>
    <t>Pendiente revisión de calidad de datos 2011, 2012 y 2013.</t>
  </si>
  <si>
    <t>Pendiente carga de archivo de datos del 20 de marzo de 2014</t>
  </si>
  <si>
    <t>ND: No disponible.</t>
  </si>
  <si>
    <t>Pendiente carga de datos de diciembre 2013 y enero 2014</t>
  </si>
  <si>
    <t>Pendiente carga de datos de enero y febrero de 2014</t>
  </si>
  <si>
    <t>Febrero</t>
  </si>
  <si>
    <t>Marzo</t>
  </si>
  <si>
    <t>Abril</t>
  </si>
  <si>
    <t>Mayo</t>
  </si>
  <si>
    <t>Totales:</t>
  </si>
  <si>
    <t>Junio</t>
  </si>
  <si>
    <t>Julio</t>
  </si>
  <si>
    <r>
      <t xml:space="preserve">Total de datos </t>
    </r>
    <r>
      <rPr>
        <b/>
        <sz val="11"/>
        <color theme="1"/>
        <rFont val="Calibri"/>
        <family val="2"/>
        <scheme val="minor"/>
      </rPr>
      <t>bibliográficos</t>
    </r>
    <r>
      <rPr>
        <sz val="11"/>
        <color theme="1"/>
        <rFont val="Calibri"/>
        <family val="2"/>
        <scheme val="minor"/>
      </rPr>
      <t xml:space="preserve"> cargados en Latipat por cada mes</t>
    </r>
  </si>
  <si>
    <r>
      <t xml:space="preserve">Total de </t>
    </r>
    <r>
      <rPr>
        <b/>
        <sz val="11"/>
        <color theme="1"/>
        <rFont val="Calibri"/>
        <family val="2"/>
        <scheme val="minor"/>
      </rPr>
      <t>PDFs</t>
    </r>
    <r>
      <rPr>
        <sz val="11"/>
        <color theme="1"/>
        <rFont val="Calibri"/>
        <family val="2"/>
        <scheme val="minor"/>
      </rPr>
      <t xml:space="preserve"> cargados en Latipat por cada mes</t>
    </r>
  </si>
  <si>
    <t>Agosto</t>
  </si>
  <si>
    <t>Septiembre</t>
  </si>
  <si>
    <t>Octubre</t>
  </si>
  <si>
    <t>Noviembre</t>
  </si>
  <si>
    <t>Diciembre</t>
  </si>
  <si>
    <t>Enero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</si>
</sst>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sz val="20"/>
      <color theme="3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b/>
      <i/>
      <sz val="11"/>
      <color theme="3" tint="-0.499984740745262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01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3" fontId="0" fillId="2" borderId="1" xfId="0" applyNumberFormat="1" applyFill="1" applyBorder="1" applyAlignment="1">
      <alignment wrapText="1"/>
    </xf>
    <xf numFmtId="14" fontId="0" fillId="2" borderId="2" xfId="0" applyNumberFormat="1" applyFill="1" applyBorder="1" applyAlignment="1">
      <alignment horizontal="center" wrapText="1"/>
    </xf>
    <xf numFmtId="0" fontId="0" fillId="2" borderId="1" xfId="0" applyFill="1" applyBorder="1" applyAlignment="1">
      <alignment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0" fillId="0" borderId="0" xfId="0" applyAlignment="1">
      <alignment wrapText="1"/>
    </xf>
    <xf numFmtId="3" fontId="0" fillId="3" borderId="1" xfId="0" applyNumberFormat="1" applyFill="1" applyBorder="1"/>
    <xf numFmtId="3" fontId="1" fillId="2" borderId="1" xfId="0" applyNumberFormat="1" applyFont="1" applyFill="1" applyBorder="1" applyAlignment="1">
      <alignment wrapText="1"/>
    </xf>
    <xf numFmtId="3" fontId="0" fillId="2" borderId="1" xfId="0" applyNumberFormat="1" applyFill="1" applyBorder="1"/>
    <xf numFmtId="3" fontId="1" fillId="2" borderId="1" xfId="0" applyNumberFormat="1" applyFont="1" applyFill="1" applyBorder="1"/>
    <xf numFmtId="3" fontId="0" fillId="0" borderId="0" xfId="0" applyNumberFormat="1" applyAlignment="1">
      <alignment wrapText="1"/>
    </xf>
    <xf numFmtId="14" fontId="0" fillId="0" borderId="0" xfId="0" applyNumberFormat="1" applyAlignment="1">
      <alignment wrapText="1"/>
    </xf>
    <xf numFmtId="14" fontId="0" fillId="2" borderId="1" xfId="0" applyNumberFormat="1" applyFill="1" applyBorder="1" applyAlignment="1">
      <alignment wrapText="1"/>
    </xf>
    <xf numFmtId="3" fontId="6" fillId="3" borderId="1" xfId="0" applyNumberFormat="1" applyFont="1" applyFill="1" applyBorder="1"/>
    <xf numFmtId="3" fontId="6" fillId="2" borderId="1" xfId="0" applyNumberFormat="1" applyFont="1" applyFill="1" applyBorder="1"/>
    <xf numFmtId="0" fontId="1" fillId="6" borderId="1" xfId="0" applyFont="1" applyFill="1" applyBorder="1" applyAlignment="1">
      <alignment horizontal="center" vertical="center" wrapText="1"/>
    </xf>
    <xf numFmtId="3" fontId="0" fillId="6" borderId="1" xfId="0" applyNumberFormat="1" applyFill="1" applyBorder="1" applyAlignment="1">
      <alignment wrapText="1"/>
    </xf>
    <xf numFmtId="0" fontId="0" fillId="6" borderId="1" xfId="0" applyFill="1" applyBorder="1" applyAlignment="1">
      <alignment wrapText="1"/>
    </xf>
    <xf numFmtId="14" fontId="0" fillId="6" borderId="1" xfId="0" applyNumberFormat="1" applyFill="1" applyBorder="1" applyAlignment="1">
      <alignment wrapText="1"/>
    </xf>
    <xf numFmtId="3" fontId="0" fillId="6" borderId="1" xfId="0" applyNumberFormat="1" applyFill="1" applyBorder="1"/>
    <xf numFmtId="3" fontId="6" fillId="6" borderId="1" xfId="0" applyNumberFormat="1" applyFont="1" applyFill="1" applyBorder="1"/>
    <xf numFmtId="3" fontId="1" fillId="6" borderId="1" xfId="0" applyNumberFormat="1" applyFont="1" applyFill="1" applyBorder="1" applyAlignment="1">
      <alignment wrapText="1"/>
    </xf>
    <xf numFmtId="3" fontId="1" fillId="6" borderId="1" xfId="0" applyNumberFormat="1" applyFont="1" applyFill="1" applyBorder="1"/>
    <xf numFmtId="3" fontId="1" fillId="6" borderId="4" xfId="0" applyNumberFormat="1" applyFont="1" applyFill="1" applyBorder="1" applyAlignment="1">
      <alignment wrapText="1"/>
    </xf>
    <xf numFmtId="0" fontId="0" fillId="0" borderId="1" xfId="0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14" fontId="7" fillId="0" borderId="0" xfId="0" applyNumberFormat="1" applyFont="1"/>
    <xf numFmtId="0" fontId="1" fillId="0" borderId="0" xfId="0" applyFont="1" applyAlignment="1">
      <alignment horizontal="center" vertical="top" wrapText="1"/>
    </xf>
    <xf numFmtId="164" fontId="1" fillId="0" borderId="1" xfId="0" applyNumberFormat="1" applyFont="1" applyBorder="1" applyAlignment="1">
      <alignment horizontal="center"/>
    </xf>
    <xf numFmtId="0" fontId="8" fillId="4" borderId="1" xfId="0" applyFont="1" applyFill="1" applyBorder="1" applyAlignment="1">
      <alignment vertical="top" wrapText="1"/>
    </xf>
    <xf numFmtId="0" fontId="8" fillId="5" borderId="1" xfId="0" applyFont="1" applyFill="1" applyBorder="1" applyAlignment="1">
      <alignment horizontal="center" vertical="top" wrapText="1"/>
    </xf>
    <xf numFmtId="0" fontId="8" fillId="4" borderId="1" xfId="0" applyFont="1" applyFill="1" applyBorder="1" applyAlignment="1">
      <alignment horizontal="center" vertical="top" wrapText="1"/>
    </xf>
    <xf numFmtId="3" fontId="10" fillId="4" borderId="1" xfId="0" applyNumberFormat="1" applyFont="1" applyFill="1" applyBorder="1" applyAlignment="1">
      <alignment horizontal="center" vertical="top"/>
    </xf>
    <xf numFmtId="164" fontId="10" fillId="2" borderId="1" xfId="1" applyNumberFormat="1" applyFont="1" applyFill="1" applyBorder="1" applyAlignment="1">
      <alignment vertical="top" wrapText="1"/>
    </xf>
    <xf numFmtId="0" fontId="10" fillId="0" borderId="0" xfId="0" applyFont="1" applyBorder="1" applyAlignment="1">
      <alignment vertical="top"/>
    </xf>
    <xf numFmtId="0" fontId="10" fillId="0" borderId="0" xfId="0" applyFont="1" applyAlignment="1">
      <alignment vertical="top"/>
    </xf>
    <xf numFmtId="3" fontId="10" fillId="5" borderId="1" xfId="0" applyNumberFormat="1" applyFont="1" applyFill="1" applyBorder="1" applyAlignment="1">
      <alignment horizontal="center" vertical="top"/>
    </xf>
    <xf numFmtId="3" fontId="6" fillId="5" borderId="1" xfId="0" applyNumberFormat="1" applyFont="1" applyFill="1" applyBorder="1" applyAlignment="1">
      <alignment horizontal="center" vertical="top"/>
    </xf>
    <xf numFmtId="3" fontId="11" fillId="5" borderId="1" xfId="0" applyNumberFormat="1" applyFont="1" applyFill="1" applyBorder="1" applyAlignment="1">
      <alignment horizontal="center" vertical="top" wrapText="1"/>
    </xf>
    <xf numFmtId="3" fontId="11" fillId="4" borderId="1" xfId="0" applyNumberFormat="1" applyFont="1" applyFill="1" applyBorder="1" applyAlignment="1">
      <alignment horizontal="center" vertical="top" wrapText="1"/>
    </xf>
    <xf numFmtId="14" fontId="10" fillId="5" borderId="1" xfId="0" applyNumberFormat="1" applyFont="1" applyFill="1" applyBorder="1" applyAlignment="1">
      <alignment horizontal="center" vertical="top"/>
    </xf>
    <xf numFmtId="0" fontId="10" fillId="2" borderId="6" xfId="0" applyFont="1" applyFill="1" applyBorder="1" applyAlignment="1">
      <alignment horizontal="center" vertical="top" wrapText="1"/>
    </xf>
    <xf numFmtId="0" fontId="10" fillId="2" borderId="4" xfId="0" applyFont="1" applyFill="1" applyBorder="1" applyAlignment="1">
      <alignment horizontal="center" vertical="top" wrapText="1"/>
    </xf>
    <xf numFmtId="0" fontId="9" fillId="4" borderId="6" xfId="0" applyFont="1" applyFill="1" applyBorder="1" applyAlignment="1">
      <alignment horizontal="center" vertical="top"/>
    </xf>
    <xf numFmtId="164" fontId="11" fillId="5" borderId="1" xfId="1" applyNumberFormat="1" applyFont="1" applyFill="1" applyBorder="1" applyAlignment="1">
      <alignment horizontal="center" vertical="top" wrapText="1"/>
    </xf>
    <xf numFmtId="0" fontId="0" fillId="0" borderId="0" xfId="0" applyBorder="1"/>
    <xf numFmtId="0" fontId="0" fillId="0" borderId="0" xfId="0" applyBorder="1" applyAlignment="1">
      <alignment horizontal="center"/>
    </xf>
    <xf numFmtId="3" fontId="6" fillId="4" borderId="1" xfId="0" applyNumberFormat="1" applyFont="1" applyFill="1" applyBorder="1" applyAlignment="1">
      <alignment horizontal="center" vertical="top"/>
    </xf>
    <xf numFmtId="3" fontId="11" fillId="4" borderId="1" xfId="0" applyNumberFormat="1" applyFont="1" applyFill="1" applyBorder="1" applyAlignment="1">
      <alignment horizontal="center" vertical="top"/>
    </xf>
    <xf numFmtId="0" fontId="10" fillId="0" borderId="0" xfId="0" quotePrefix="1" applyFont="1" applyAlignment="1">
      <alignment vertical="top" wrapText="1"/>
    </xf>
    <xf numFmtId="3" fontId="1" fillId="2" borderId="4" xfId="0" applyNumberFormat="1" applyFont="1" applyFill="1" applyBorder="1" applyAlignment="1">
      <alignment wrapText="1"/>
    </xf>
    <xf numFmtId="0" fontId="14" fillId="0" borderId="13" xfId="0" applyFont="1" applyBorder="1" applyAlignment="1">
      <alignment horizontal="center" vertical="center" wrapText="1"/>
    </xf>
    <xf numFmtId="164" fontId="15" fillId="5" borderId="13" xfId="1" applyNumberFormat="1" applyFont="1" applyFill="1" applyBorder="1" applyAlignment="1">
      <alignment horizontal="right" vertical="top"/>
    </xf>
    <xf numFmtId="14" fontId="15" fillId="5" borderId="13" xfId="0" applyNumberFormat="1" applyFont="1" applyFill="1" applyBorder="1" applyAlignment="1">
      <alignment horizontal="center" vertical="top"/>
    </xf>
    <xf numFmtId="0" fontId="15" fillId="5" borderId="13" xfId="0" applyFont="1" applyFill="1" applyBorder="1" applyAlignment="1">
      <alignment horizontal="center" vertical="top"/>
    </xf>
    <xf numFmtId="0" fontId="15" fillId="5" borderId="13" xfId="0" applyFont="1" applyFill="1" applyBorder="1" applyAlignment="1">
      <alignment horizontal="center" vertical="top" wrapText="1"/>
    </xf>
    <xf numFmtId="164" fontId="0" fillId="2" borderId="1" xfId="1" applyNumberFormat="1" applyFont="1" applyFill="1" applyBorder="1" applyAlignment="1">
      <alignment wrapText="1"/>
    </xf>
    <xf numFmtId="164" fontId="0" fillId="2" borderId="1" xfId="0" applyNumberFormat="1" applyFill="1" applyBorder="1"/>
    <xf numFmtId="14" fontId="0" fillId="5" borderId="1" xfId="0" applyNumberFormat="1" applyFill="1" applyBorder="1" applyAlignment="1">
      <alignment horizontal="center" vertical="top"/>
    </xf>
    <xf numFmtId="0" fontId="0" fillId="5" borderId="1" xfId="0" applyFill="1" applyBorder="1" applyAlignment="1">
      <alignment horizontal="center" vertical="top"/>
    </xf>
    <xf numFmtId="0" fontId="0" fillId="0" borderId="0" xfId="0" applyBorder="1" applyAlignment="1">
      <alignment horizontal="center" vertical="top"/>
    </xf>
    <xf numFmtId="0" fontId="0" fillId="0" borderId="0" xfId="0" applyBorder="1" applyAlignment="1">
      <alignment vertical="top"/>
    </xf>
    <xf numFmtId="0" fontId="16" fillId="0" borderId="0" xfId="0" applyFont="1"/>
    <xf numFmtId="0" fontId="0" fillId="0" borderId="0" xfId="0" applyBorder="1" applyAlignment="1">
      <alignment wrapText="1"/>
    </xf>
    <xf numFmtId="164" fontId="0" fillId="5" borderId="1" xfId="1" applyNumberFormat="1" applyFont="1" applyFill="1" applyBorder="1" applyAlignment="1">
      <alignment wrapText="1"/>
    </xf>
    <xf numFmtId="164" fontId="0" fillId="4" borderId="1" xfId="1" applyNumberFormat="1" applyFont="1" applyFill="1" applyBorder="1" applyAlignment="1">
      <alignment wrapText="1"/>
    </xf>
    <xf numFmtId="0" fontId="1" fillId="4" borderId="1" xfId="0" applyFont="1" applyFill="1" applyBorder="1" applyAlignment="1">
      <alignment horizontal="center" vertical="top" wrapText="1"/>
    </xf>
    <xf numFmtId="164" fontId="1" fillId="0" borderId="0" xfId="1" applyNumberFormat="1" applyFont="1" applyAlignment="1">
      <alignment wrapText="1"/>
    </xf>
    <xf numFmtId="0" fontId="1" fillId="5" borderId="1" xfId="0" applyFont="1" applyFill="1" applyBorder="1" applyAlignment="1">
      <alignment horizontal="center" vertical="top" wrapText="1"/>
    </xf>
    <xf numFmtId="164" fontId="17" fillId="0" borderId="0" xfId="1" applyNumberFormat="1" applyFont="1" applyAlignment="1">
      <alignment wrapText="1"/>
    </xf>
    <xf numFmtId="0" fontId="0" fillId="0" borderId="0" xfId="0" applyAlignment="1">
      <alignment horizontal="center" vertical="top"/>
    </xf>
    <xf numFmtId="0" fontId="16" fillId="5" borderId="1" xfId="0" applyFont="1" applyFill="1" applyBorder="1"/>
    <xf numFmtId="0" fontId="10" fillId="0" borderId="0" xfId="0" quotePrefix="1" applyFont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13" fillId="0" borderId="0" xfId="0" applyFont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5" fillId="0" borderId="0" xfId="0" applyFont="1" applyAlignment="1">
      <alignment vertical="top"/>
    </xf>
    <xf numFmtId="0" fontId="15" fillId="0" borderId="0" xfId="0" applyFont="1" applyAlignment="1">
      <alignment horizontal="left" vertical="top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left" vertical="top"/>
    </xf>
    <xf numFmtId="0" fontId="1" fillId="0" borderId="8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7" fillId="0" borderId="0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center" vertical="top" wrapText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Estado de datos bibliográficos residentes en LATIPAT según su fecha de publicación.</a:t>
            </a:r>
          </a:p>
          <a:p>
            <a:pPr>
              <a:defRPr/>
            </a:pPr>
            <a:r>
              <a:rPr lang="es-ES" sz="1400"/>
              <a:t>Al 28 de febrero de 2014</a:t>
            </a:r>
          </a:p>
        </c:rich>
      </c:tx>
      <c:overlay val="0"/>
    </c:title>
    <c:autoTitleDeleted val="0"/>
    <c:view3D>
      <c:rotX val="75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Febrero!$O$32:$Q$32</c:f>
              <c:strCache>
                <c:ptCount val="3"/>
                <c:pt idx="0">
                  <c:v>Al día (hasta  4 meses)</c:v>
                </c:pt>
                <c:pt idx="1">
                  <c:v>De 1 a 2 años</c:v>
                </c:pt>
                <c:pt idx="2">
                  <c:v>Más de 2 años</c:v>
                </c:pt>
              </c:strCache>
            </c:strRef>
          </c:cat>
          <c:val>
            <c:numRef>
              <c:f>Febrero!$O$33:$Q$33</c:f>
              <c:numCache>
                <c:formatCode>_-* #,##0\ _€_-;\-* #,##0\ _€_-;_-* "-"??\ _€_-;_-@_-</c:formatCode>
                <c:ptCount val="3"/>
                <c:pt idx="0" formatCode="General">
                  <c:v>10</c:v>
                </c:pt>
                <c:pt idx="1">
                  <c:v>3</c:v>
                </c:pt>
                <c:pt idx="2" formatCode="General">
                  <c:v>7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spPr>
    <a:scene3d>
      <a:camera prst="orthographicFront"/>
      <a:lightRig rig="threePt" dir="t"/>
    </a:scene3d>
    <a:sp3d>
      <a:bevelT prst="slope"/>
    </a:sp3d>
  </c:spPr>
  <c:printSettings>
    <c:headerFooter/>
    <c:pageMargins b="0.75000000000000699" l="0.70000000000000062" r="0.70000000000000062" t="0.7500000000000069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Estado de datos bibliográficos residentes en LATIPAT según su fecha de publicación.</a:t>
            </a:r>
          </a:p>
          <a:p>
            <a:pPr>
              <a:defRPr/>
            </a:pPr>
            <a:r>
              <a:rPr lang="es-ES" sz="1400"/>
              <a:t>Al 31 de marzo de 2014.</a:t>
            </a:r>
          </a:p>
        </c:rich>
      </c:tx>
      <c:overlay val="0"/>
    </c:title>
    <c:autoTitleDeleted val="0"/>
    <c:view3D>
      <c:rotX val="75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Marzo!$O$32:$Q$32</c:f>
              <c:strCache>
                <c:ptCount val="3"/>
                <c:pt idx="0">
                  <c:v>Al día (hasta  4 meses)</c:v>
                </c:pt>
                <c:pt idx="1">
                  <c:v>De 1 a 2 años</c:v>
                </c:pt>
                <c:pt idx="2">
                  <c:v>Más de 2 años</c:v>
                </c:pt>
              </c:strCache>
            </c:strRef>
          </c:cat>
          <c:val>
            <c:numRef>
              <c:f>Marzo!$O$33:$Q$33</c:f>
              <c:numCache>
                <c:formatCode>_-* #,##0\ _€_-;\-* #,##0\ _€_-;_-* "-"??\ _€_-;_-@_-</c:formatCode>
                <c:ptCount val="3"/>
                <c:pt idx="0" formatCode="General">
                  <c:v>9</c:v>
                </c:pt>
                <c:pt idx="1">
                  <c:v>4</c:v>
                </c:pt>
                <c:pt idx="2" formatCode="General">
                  <c:v>7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spPr>
    <a:scene3d>
      <a:camera prst="orthographicFront"/>
      <a:lightRig rig="threePt" dir="t"/>
    </a:scene3d>
    <a:sp3d>
      <a:bevelT prst="slope"/>
    </a:sp3d>
  </c:spPr>
  <c:printSettings>
    <c:headerFooter/>
    <c:pageMargins b="0.75000000000000722" l="0.70000000000000062" r="0.70000000000000062" t="0.7500000000000072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gif"/><Relationship Id="rId13" Type="http://schemas.openxmlformats.org/officeDocument/2006/relationships/image" Target="../media/image13.gif"/><Relationship Id="rId18" Type="http://schemas.openxmlformats.org/officeDocument/2006/relationships/image" Target="../media/image18.gif"/><Relationship Id="rId3" Type="http://schemas.openxmlformats.org/officeDocument/2006/relationships/image" Target="../media/image3.gif"/><Relationship Id="rId21" Type="http://schemas.openxmlformats.org/officeDocument/2006/relationships/chart" Target="../charts/chart2.xml"/><Relationship Id="rId7" Type="http://schemas.openxmlformats.org/officeDocument/2006/relationships/image" Target="../media/image7.gif"/><Relationship Id="rId12" Type="http://schemas.openxmlformats.org/officeDocument/2006/relationships/image" Target="../media/image12.gif"/><Relationship Id="rId17" Type="http://schemas.openxmlformats.org/officeDocument/2006/relationships/image" Target="../media/image17.gif"/><Relationship Id="rId2" Type="http://schemas.openxmlformats.org/officeDocument/2006/relationships/image" Target="../media/image2.gif"/><Relationship Id="rId16" Type="http://schemas.openxmlformats.org/officeDocument/2006/relationships/image" Target="../media/image16.gif"/><Relationship Id="rId20" Type="http://schemas.openxmlformats.org/officeDocument/2006/relationships/image" Target="../media/image20.gif"/><Relationship Id="rId1" Type="http://schemas.openxmlformats.org/officeDocument/2006/relationships/image" Target="../media/image1.gif"/><Relationship Id="rId6" Type="http://schemas.openxmlformats.org/officeDocument/2006/relationships/image" Target="../media/image6.gif"/><Relationship Id="rId11" Type="http://schemas.openxmlformats.org/officeDocument/2006/relationships/image" Target="../media/image11.gif"/><Relationship Id="rId5" Type="http://schemas.openxmlformats.org/officeDocument/2006/relationships/image" Target="../media/image5.gif"/><Relationship Id="rId15" Type="http://schemas.openxmlformats.org/officeDocument/2006/relationships/image" Target="../media/image15.gif"/><Relationship Id="rId10" Type="http://schemas.openxmlformats.org/officeDocument/2006/relationships/image" Target="../media/image10.gif"/><Relationship Id="rId19" Type="http://schemas.openxmlformats.org/officeDocument/2006/relationships/image" Target="../media/image19.gif"/><Relationship Id="rId4" Type="http://schemas.openxmlformats.org/officeDocument/2006/relationships/image" Target="../media/image4.gif"/><Relationship Id="rId9" Type="http://schemas.openxmlformats.org/officeDocument/2006/relationships/image" Target="../media/image9.gif"/><Relationship Id="rId14" Type="http://schemas.openxmlformats.org/officeDocument/2006/relationships/image" Target="../media/image14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14287</xdr:colOff>
      <xdr:row>55</xdr:row>
      <xdr:rowOff>50005</xdr:rowOff>
    </xdr:from>
    <xdr:to>
      <xdr:col>16</xdr:col>
      <xdr:colOff>226219</xdr:colOff>
      <xdr:row>71</xdr:row>
      <xdr:rowOff>176211</xdr:rowOff>
    </xdr:to>
    <xdr:graphicFrame macro="">
      <xdr:nvGraphicFramePr>
        <xdr:cNvPr id="23" name="2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1419225</xdr:colOff>
      <xdr:row>3</xdr:row>
      <xdr:rowOff>0</xdr:rowOff>
    </xdr:from>
    <xdr:to>
      <xdr:col>0</xdr:col>
      <xdr:colOff>1419225</xdr:colOff>
      <xdr:row>3</xdr:row>
      <xdr:rowOff>209550</xdr:rowOff>
    </xdr:to>
    <xdr:pic>
      <xdr:nvPicPr>
        <xdr:cNvPr id="2" name="Picture 1" descr="http://lp.espacenet.com/images/Banderas_Paises/argentina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19225" y="5715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4</xdr:row>
      <xdr:rowOff>0</xdr:rowOff>
    </xdr:from>
    <xdr:to>
      <xdr:col>0</xdr:col>
      <xdr:colOff>1419225</xdr:colOff>
      <xdr:row>4</xdr:row>
      <xdr:rowOff>209550</xdr:rowOff>
    </xdr:to>
    <xdr:pic>
      <xdr:nvPicPr>
        <xdr:cNvPr id="3" name="Picture 2" descr="http://lp.espacenet.com/images/Banderas_Paises/bolivia.gif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19225" y="762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5</xdr:row>
      <xdr:rowOff>0</xdr:rowOff>
    </xdr:from>
    <xdr:to>
      <xdr:col>0</xdr:col>
      <xdr:colOff>1419225</xdr:colOff>
      <xdr:row>5</xdr:row>
      <xdr:rowOff>209550</xdr:rowOff>
    </xdr:to>
    <xdr:pic>
      <xdr:nvPicPr>
        <xdr:cNvPr id="4" name="Picture 3" descr="http://lp.espacenet.com/images/Banderas_Paises/brasil.gif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19225" y="9525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6</xdr:row>
      <xdr:rowOff>0</xdr:rowOff>
    </xdr:from>
    <xdr:to>
      <xdr:col>0</xdr:col>
      <xdr:colOff>1419225</xdr:colOff>
      <xdr:row>6</xdr:row>
      <xdr:rowOff>209550</xdr:rowOff>
    </xdr:to>
    <xdr:pic>
      <xdr:nvPicPr>
        <xdr:cNvPr id="5" name="Picture 4" descr="http://lp.espacenet.com/images/Banderas_Paises/chile.gif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19225" y="1143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7</xdr:row>
      <xdr:rowOff>0</xdr:rowOff>
    </xdr:from>
    <xdr:to>
      <xdr:col>0</xdr:col>
      <xdr:colOff>1419225</xdr:colOff>
      <xdr:row>7</xdr:row>
      <xdr:rowOff>209550</xdr:rowOff>
    </xdr:to>
    <xdr:pic>
      <xdr:nvPicPr>
        <xdr:cNvPr id="6" name="Picture 5" descr="http://lp.espacenet.com/images/Banderas_Paises/colombia.gif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419225" y="13335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8</xdr:row>
      <xdr:rowOff>0</xdr:rowOff>
    </xdr:from>
    <xdr:to>
      <xdr:col>0</xdr:col>
      <xdr:colOff>1419225</xdr:colOff>
      <xdr:row>8</xdr:row>
      <xdr:rowOff>209550</xdr:rowOff>
    </xdr:to>
    <xdr:pic>
      <xdr:nvPicPr>
        <xdr:cNvPr id="7" name="Picture 6" descr="http://lp.espacenet.com/images/Banderas_Paises/costarica.gif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419225" y="1524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9</xdr:row>
      <xdr:rowOff>0</xdr:rowOff>
    </xdr:from>
    <xdr:to>
      <xdr:col>0</xdr:col>
      <xdr:colOff>1419225</xdr:colOff>
      <xdr:row>9</xdr:row>
      <xdr:rowOff>209550</xdr:rowOff>
    </xdr:to>
    <xdr:pic>
      <xdr:nvPicPr>
        <xdr:cNvPr id="8" name="Picture 7" descr="http://lp.espacenet.com/images/Banderas_Paises/cuba.gif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419225" y="17145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10</xdr:row>
      <xdr:rowOff>0</xdr:rowOff>
    </xdr:from>
    <xdr:to>
      <xdr:col>0</xdr:col>
      <xdr:colOff>1419225</xdr:colOff>
      <xdr:row>10</xdr:row>
      <xdr:rowOff>171450</xdr:rowOff>
    </xdr:to>
    <xdr:pic>
      <xdr:nvPicPr>
        <xdr:cNvPr id="9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1419225" y="1905000"/>
          <a:ext cx="333375" cy="171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11</xdr:row>
      <xdr:rowOff>0</xdr:rowOff>
    </xdr:from>
    <xdr:to>
      <xdr:col>0</xdr:col>
      <xdr:colOff>1419225</xdr:colOff>
      <xdr:row>11</xdr:row>
      <xdr:rowOff>209550</xdr:rowOff>
    </xdr:to>
    <xdr:pic>
      <xdr:nvPicPr>
        <xdr:cNvPr id="10" name="Picture 9" descr="http://lp.espacenet.com/images/Banderas_Paises/elsalvador.gif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1419225" y="20955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12</xdr:row>
      <xdr:rowOff>0</xdr:rowOff>
    </xdr:from>
    <xdr:to>
      <xdr:col>0</xdr:col>
      <xdr:colOff>1419225</xdr:colOff>
      <xdr:row>12</xdr:row>
      <xdr:rowOff>209550</xdr:rowOff>
    </xdr:to>
    <xdr:pic>
      <xdr:nvPicPr>
        <xdr:cNvPr id="11" name="Picture 10" descr="http://lp.espacenet.com/images/Banderas_Paises/espanna.gif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419225" y="2286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13</xdr:row>
      <xdr:rowOff>0</xdr:rowOff>
    </xdr:from>
    <xdr:to>
      <xdr:col>0</xdr:col>
      <xdr:colOff>1419225</xdr:colOff>
      <xdr:row>13</xdr:row>
      <xdr:rowOff>219075</xdr:rowOff>
    </xdr:to>
    <xdr:pic>
      <xdr:nvPicPr>
        <xdr:cNvPr id="12" name="Picture 11" descr="http://lp.espacenet.com/images/Banderas_Paises/guatemala.gif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419225" y="2476500"/>
          <a:ext cx="333375" cy="219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14</xdr:row>
      <xdr:rowOff>0</xdr:rowOff>
    </xdr:from>
    <xdr:to>
      <xdr:col>0</xdr:col>
      <xdr:colOff>1419225</xdr:colOff>
      <xdr:row>14</xdr:row>
      <xdr:rowOff>209550</xdr:rowOff>
    </xdr:to>
    <xdr:pic>
      <xdr:nvPicPr>
        <xdr:cNvPr id="13" name="Picture 12" descr="http://lp.espacenet.com/images/Banderas_Paises/honduras.gif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419225" y="2667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15</xdr:row>
      <xdr:rowOff>0</xdr:rowOff>
    </xdr:from>
    <xdr:to>
      <xdr:col>0</xdr:col>
      <xdr:colOff>1419225</xdr:colOff>
      <xdr:row>15</xdr:row>
      <xdr:rowOff>209550</xdr:rowOff>
    </xdr:to>
    <xdr:pic>
      <xdr:nvPicPr>
        <xdr:cNvPr id="14" name="Picture 13" descr="http://lp.espacenet.com/images/Banderas_Paises/mexico.gif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1419225" y="28575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16</xdr:row>
      <xdr:rowOff>0</xdr:rowOff>
    </xdr:from>
    <xdr:to>
      <xdr:col>0</xdr:col>
      <xdr:colOff>1419225</xdr:colOff>
      <xdr:row>16</xdr:row>
      <xdr:rowOff>209550</xdr:rowOff>
    </xdr:to>
    <xdr:pic>
      <xdr:nvPicPr>
        <xdr:cNvPr id="15" name="Picture 14" descr="http://lp.espacenet.com/images/Banderas_Paises/nicaragua.gif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1419225" y="3048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17</xdr:row>
      <xdr:rowOff>0</xdr:rowOff>
    </xdr:from>
    <xdr:to>
      <xdr:col>0</xdr:col>
      <xdr:colOff>1419225</xdr:colOff>
      <xdr:row>17</xdr:row>
      <xdr:rowOff>209550</xdr:rowOff>
    </xdr:to>
    <xdr:pic>
      <xdr:nvPicPr>
        <xdr:cNvPr id="16" name="Picture 15" descr="http://lp.espacenet.com/images/Banderas_Paises/panama.gif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1419225" y="32385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18</xdr:row>
      <xdr:rowOff>0</xdr:rowOff>
    </xdr:from>
    <xdr:to>
      <xdr:col>0</xdr:col>
      <xdr:colOff>1419225</xdr:colOff>
      <xdr:row>18</xdr:row>
      <xdr:rowOff>209550</xdr:rowOff>
    </xdr:to>
    <xdr:pic>
      <xdr:nvPicPr>
        <xdr:cNvPr id="17" name="Picture 16" descr="http://lp.espacenet.com/images/Banderas_Paises/paraguay.gif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419225" y="3429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19</xdr:row>
      <xdr:rowOff>0</xdr:rowOff>
    </xdr:from>
    <xdr:to>
      <xdr:col>0</xdr:col>
      <xdr:colOff>1419225</xdr:colOff>
      <xdr:row>19</xdr:row>
      <xdr:rowOff>209550</xdr:rowOff>
    </xdr:to>
    <xdr:pic>
      <xdr:nvPicPr>
        <xdr:cNvPr id="18" name="Picture 17" descr="http://lp.espacenet.com/images/Banderas_Paises/peru.gif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1419225" y="36195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20</xdr:row>
      <xdr:rowOff>0</xdr:rowOff>
    </xdr:from>
    <xdr:to>
      <xdr:col>0</xdr:col>
      <xdr:colOff>1419225</xdr:colOff>
      <xdr:row>20</xdr:row>
      <xdr:rowOff>209550</xdr:rowOff>
    </xdr:to>
    <xdr:pic>
      <xdr:nvPicPr>
        <xdr:cNvPr id="19" name="Picture 18" descr="http://lp.espacenet.com/images/Banderas_Paises/repdominicana.gif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1419225" y="3810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21</xdr:row>
      <xdr:rowOff>0</xdr:rowOff>
    </xdr:from>
    <xdr:to>
      <xdr:col>0</xdr:col>
      <xdr:colOff>1419225</xdr:colOff>
      <xdr:row>21</xdr:row>
      <xdr:rowOff>209550</xdr:rowOff>
    </xdr:to>
    <xdr:pic>
      <xdr:nvPicPr>
        <xdr:cNvPr id="20" name="Picture 19" descr="http://lp.espacenet.com/images/Banderas_Paises/uruguay.gif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419225" y="40005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22</xdr:row>
      <xdr:rowOff>0</xdr:rowOff>
    </xdr:from>
    <xdr:to>
      <xdr:col>0</xdr:col>
      <xdr:colOff>1419225</xdr:colOff>
      <xdr:row>22</xdr:row>
      <xdr:rowOff>209550</xdr:rowOff>
    </xdr:to>
    <xdr:pic>
      <xdr:nvPicPr>
        <xdr:cNvPr id="21" name="Picture 20" descr="http://lp.espacenet.com/images/Banderas_Paises/venezuela.gif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1419225" y="4191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3</xdr:row>
      <xdr:rowOff>9525</xdr:rowOff>
    </xdr:from>
    <xdr:to>
      <xdr:col>0</xdr:col>
      <xdr:colOff>1733550</xdr:colOff>
      <xdr:row>3</xdr:row>
      <xdr:rowOff>219075</xdr:rowOff>
    </xdr:to>
    <xdr:pic>
      <xdr:nvPicPr>
        <xdr:cNvPr id="22" name="Picture 1" descr="http://lp.espacenet.com/images/Banderas_Paises/argentina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9144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4</xdr:row>
      <xdr:rowOff>9525</xdr:rowOff>
    </xdr:from>
    <xdr:to>
      <xdr:col>0</xdr:col>
      <xdr:colOff>1733550</xdr:colOff>
      <xdr:row>4</xdr:row>
      <xdr:rowOff>219075</xdr:rowOff>
    </xdr:to>
    <xdr:pic>
      <xdr:nvPicPr>
        <xdr:cNvPr id="23" name="Picture 2" descr="http://lp.espacenet.com/images/Banderas_Paises/bolivia.gif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00175" y="1143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5</xdr:row>
      <xdr:rowOff>9525</xdr:rowOff>
    </xdr:from>
    <xdr:to>
      <xdr:col>0</xdr:col>
      <xdr:colOff>1733550</xdr:colOff>
      <xdr:row>5</xdr:row>
      <xdr:rowOff>219075</xdr:rowOff>
    </xdr:to>
    <xdr:pic>
      <xdr:nvPicPr>
        <xdr:cNvPr id="24" name="Picture 3" descr="http://lp.espacenet.com/images/Banderas_Paises/brasil.gif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00175" y="13716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6</xdr:row>
      <xdr:rowOff>9525</xdr:rowOff>
    </xdr:from>
    <xdr:to>
      <xdr:col>0</xdr:col>
      <xdr:colOff>1733550</xdr:colOff>
      <xdr:row>6</xdr:row>
      <xdr:rowOff>219075</xdr:rowOff>
    </xdr:to>
    <xdr:pic>
      <xdr:nvPicPr>
        <xdr:cNvPr id="25" name="Picture 4" descr="http://lp.espacenet.com/images/Banderas_Paises/chile.gif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00175" y="16002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7</xdr:row>
      <xdr:rowOff>19050</xdr:rowOff>
    </xdr:from>
    <xdr:to>
      <xdr:col>0</xdr:col>
      <xdr:colOff>1733550</xdr:colOff>
      <xdr:row>8</xdr:row>
      <xdr:rowOff>0</xdr:rowOff>
    </xdr:to>
    <xdr:pic>
      <xdr:nvPicPr>
        <xdr:cNvPr id="26" name="Picture 5" descr="http://lp.espacenet.com/images/Banderas_Paises/colombia.gif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400175" y="1838325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8</xdr:row>
      <xdr:rowOff>19050</xdr:rowOff>
    </xdr:from>
    <xdr:to>
      <xdr:col>0</xdr:col>
      <xdr:colOff>1733550</xdr:colOff>
      <xdr:row>9</xdr:row>
      <xdr:rowOff>0</xdr:rowOff>
    </xdr:to>
    <xdr:pic>
      <xdr:nvPicPr>
        <xdr:cNvPr id="27" name="Picture 6" descr="http://lp.espacenet.com/images/Banderas_Paises/costarica.gif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400175" y="2066925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9</xdr:row>
      <xdr:rowOff>19050</xdr:rowOff>
    </xdr:from>
    <xdr:to>
      <xdr:col>0</xdr:col>
      <xdr:colOff>1733550</xdr:colOff>
      <xdr:row>10</xdr:row>
      <xdr:rowOff>0</xdr:rowOff>
    </xdr:to>
    <xdr:pic>
      <xdr:nvPicPr>
        <xdr:cNvPr id="28" name="Picture 7" descr="http://lp.espacenet.com/images/Banderas_Paises/cuba.gif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400175" y="2295525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10</xdr:row>
      <xdr:rowOff>28575</xdr:rowOff>
    </xdr:from>
    <xdr:to>
      <xdr:col>0</xdr:col>
      <xdr:colOff>1733550</xdr:colOff>
      <xdr:row>10</xdr:row>
      <xdr:rowOff>200025</xdr:rowOff>
    </xdr:to>
    <xdr:pic>
      <xdr:nvPicPr>
        <xdr:cNvPr id="29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1400175" y="2533650"/>
          <a:ext cx="333375" cy="171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11</xdr:row>
      <xdr:rowOff>9525</xdr:rowOff>
    </xdr:from>
    <xdr:to>
      <xdr:col>0</xdr:col>
      <xdr:colOff>1733550</xdr:colOff>
      <xdr:row>11</xdr:row>
      <xdr:rowOff>219075</xdr:rowOff>
    </xdr:to>
    <xdr:pic>
      <xdr:nvPicPr>
        <xdr:cNvPr id="30" name="Picture 9" descr="http://lp.espacenet.com/images/Banderas_Paises/elsalvador.gif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1400175" y="27432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12</xdr:row>
      <xdr:rowOff>9525</xdr:rowOff>
    </xdr:from>
    <xdr:to>
      <xdr:col>0</xdr:col>
      <xdr:colOff>1733550</xdr:colOff>
      <xdr:row>12</xdr:row>
      <xdr:rowOff>219075</xdr:rowOff>
    </xdr:to>
    <xdr:pic>
      <xdr:nvPicPr>
        <xdr:cNvPr id="31" name="Picture 10" descr="http://lp.espacenet.com/images/Banderas_Paises/espanna.gif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400175" y="29718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13</xdr:row>
      <xdr:rowOff>9525</xdr:rowOff>
    </xdr:from>
    <xdr:to>
      <xdr:col>0</xdr:col>
      <xdr:colOff>1733550</xdr:colOff>
      <xdr:row>14</xdr:row>
      <xdr:rowOff>0</xdr:rowOff>
    </xdr:to>
    <xdr:pic>
      <xdr:nvPicPr>
        <xdr:cNvPr id="32" name="Picture 11" descr="http://lp.espacenet.com/images/Banderas_Paises/guatemala.gif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400175" y="3200400"/>
          <a:ext cx="333375" cy="219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14</xdr:row>
      <xdr:rowOff>9525</xdr:rowOff>
    </xdr:from>
    <xdr:to>
      <xdr:col>0</xdr:col>
      <xdr:colOff>1733550</xdr:colOff>
      <xdr:row>14</xdr:row>
      <xdr:rowOff>219075</xdr:rowOff>
    </xdr:to>
    <xdr:pic>
      <xdr:nvPicPr>
        <xdr:cNvPr id="33" name="Picture 12" descr="http://lp.espacenet.com/images/Banderas_Paises/honduras.gif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400175" y="3429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15</xdr:row>
      <xdr:rowOff>9525</xdr:rowOff>
    </xdr:from>
    <xdr:to>
      <xdr:col>0</xdr:col>
      <xdr:colOff>1733550</xdr:colOff>
      <xdr:row>15</xdr:row>
      <xdr:rowOff>219075</xdr:rowOff>
    </xdr:to>
    <xdr:pic>
      <xdr:nvPicPr>
        <xdr:cNvPr id="34" name="Picture 13" descr="http://lp.espacenet.com/images/Banderas_Paises/mexico.gif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1400175" y="36576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16</xdr:row>
      <xdr:rowOff>9525</xdr:rowOff>
    </xdr:from>
    <xdr:to>
      <xdr:col>0</xdr:col>
      <xdr:colOff>1733550</xdr:colOff>
      <xdr:row>16</xdr:row>
      <xdr:rowOff>219075</xdr:rowOff>
    </xdr:to>
    <xdr:pic>
      <xdr:nvPicPr>
        <xdr:cNvPr id="35" name="Picture 14" descr="http://lp.espacenet.com/images/Banderas_Paises/nicaragua.gif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1400175" y="38862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17</xdr:row>
      <xdr:rowOff>9525</xdr:rowOff>
    </xdr:from>
    <xdr:to>
      <xdr:col>0</xdr:col>
      <xdr:colOff>1733550</xdr:colOff>
      <xdr:row>17</xdr:row>
      <xdr:rowOff>219075</xdr:rowOff>
    </xdr:to>
    <xdr:pic>
      <xdr:nvPicPr>
        <xdr:cNvPr id="36" name="Picture 15" descr="http://lp.espacenet.com/images/Banderas_Paises/panama.gif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1400175" y="41148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18</xdr:row>
      <xdr:rowOff>9525</xdr:rowOff>
    </xdr:from>
    <xdr:to>
      <xdr:col>0</xdr:col>
      <xdr:colOff>1733550</xdr:colOff>
      <xdr:row>18</xdr:row>
      <xdr:rowOff>219075</xdr:rowOff>
    </xdr:to>
    <xdr:pic>
      <xdr:nvPicPr>
        <xdr:cNvPr id="37" name="Picture 16" descr="http://lp.espacenet.com/images/Banderas_Paises/paraguay.gif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400175" y="43434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19</xdr:row>
      <xdr:rowOff>9525</xdr:rowOff>
    </xdr:from>
    <xdr:to>
      <xdr:col>0</xdr:col>
      <xdr:colOff>1733550</xdr:colOff>
      <xdr:row>19</xdr:row>
      <xdr:rowOff>219075</xdr:rowOff>
    </xdr:to>
    <xdr:pic>
      <xdr:nvPicPr>
        <xdr:cNvPr id="38" name="Picture 17" descr="http://lp.espacenet.com/images/Banderas_Paises/peru.gif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1400175" y="4572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20</xdr:row>
      <xdr:rowOff>9525</xdr:rowOff>
    </xdr:from>
    <xdr:to>
      <xdr:col>0</xdr:col>
      <xdr:colOff>1733550</xdr:colOff>
      <xdr:row>20</xdr:row>
      <xdr:rowOff>219075</xdr:rowOff>
    </xdr:to>
    <xdr:pic>
      <xdr:nvPicPr>
        <xdr:cNvPr id="39" name="Picture 18" descr="http://lp.espacenet.com/images/Banderas_Paises/repdominicana.gif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1400175" y="48006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21</xdr:row>
      <xdr:rowOff>9525</xdr:rowOff>
    </xdr:from>
    <xdr:to>
      <xdr:col>0</xdr:col>
      <xdr:colOff>1733550</xdr:colOff>
      <xdr:row>21</xdr:row>
      <xdr:rowOff>219075</xdr:rowOff>
    </xdr:to>
    <xdr:pic>
      <xdr:nvPicPr>
        <xdr:cNvPr id="40" name="Picture 19" descr="http://lp.espacenet.com/images/Banderas_Paises/uruguay.gif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400175" y="50292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22</xdr:row>
      <xdr:rowOff>9525</xdr:rowOff>
    </xdr:from>
    <xdr:to>
      <xdr:col>0</xdr:col>
      <xdr:colOff>1733550</xdr:colOff>
      <xdr:row>22</xdr:row>
      <xdr:rowOff>219075</xdr:rowOff>
    </xdr:to>
    <xdr:pic>
      <xdr:nvPicPr>
        <xdr:cNvPr id="41" name="Picture 20" descr="http://lp.espacenet.com/images/Banderas_Paises/venezuela.gif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1400175" y="5257800"/>
          <a:ext cx="333375" cy="209550"/>
        </a:xfrm>
        <a:prstGeom prst="rect">
          <a:avLst/>
        </a:prstGeom>
        <a:noFill/>
      </xdr:spPr>
    </xdr:pic>
    <xdr:clientData/>
  </xdr:twoCellAnchor>
  <xdr:twoCellAnchor>
    <xdr:from>
      <xdr:col>7</xdr:col>
      <xdr:colOff>754857</xdr:colOff>
      <xdr:row>54</xdr:row>
      <xdr:rowOff>450055</xdr:rowOff>
    </xdr:from>
    <xdr:to>
      <xdr:col>15</xdr:col>
      <xdr:colOff>311944</xdr:colOff>
      <xdr:row>73</xdr:row>
      <xdr:rowOff>176211</xdr:rowOff>
    </xdr:to>
    <xdr:graphicFrame macro="">
      <xdr:nvGraphicFramePr>
        <xdr:cNvPr id="62" name="6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9"/>
  <sheetViews>
    <sheetView zoomScaleNormal="100" workbookViewId="0">
      <pane xSplit="1" ySplit="3" topLeftCell="E4" activePane="bottomRight" state="frozen"/>
      <selection pane="topRight" activeCell="B1" sqref="B1"/>
      <selection pane="bottomLeft" activeCell="A4" sqref="A4"/>
      <selection pane="bottomRight" activeCell="J2" sqref="J2:N2"/>
    </sheetView>
  </sheetViews>
  <sheetFormatPr baseColWidth="10" defaultRowHeight="15" x14ac:dyDescent="0.25"/>
  <cols>
    <col min="1" max="1" width="26.85546875" customWidth="1"/>
    <col min="2" max="2" width="9.7109375" customWidth="1"/>
    <col min="3" max="3" width="10" customWidth="1"/>
    <col min="4" max="4" width="15.5703125" style="2" customWidth="1"/>
    <col min="5" max="5" width="18" customWidth="1"/>
    <col min="6" max="6" width="11.42578125" customWidth="1"/>
    <col min="7" max="7" width="11.7109375" customWidth="1"/>
    <col min="8" max="8" width="23.140625" customWidth="1"/>
    <col min="9" max="9" width="13.85546875" customWidth="1"/>
    <col min="10" max="10" width="13.42578125" customWidth="1"/>
    <col min="11" max="11" width="13.5703125" customWidth="1"/>
    <col min="12" max="12" width="12.7109375" customWidth="1"/>
    <col min="18" max="18" width="11.85546875" bestFit="1" customWidth="1"/>
  </cols>
  <sheetData>
    <row r="1" spans="1:21" ht="26.25" x14ac:dyDescent="0.4">
      <c r="A1" s="92" t="s">
        <v>37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</row>
    <row r="2" spans="1:21" x14ac:dyDescent="0.25">
      <c r="A2" s="93" t="s">
        <v>22</v>
      </c>
      <c r="B2" s="93"/>
      <c r="C2" s="93"/>
      <c r="D2" s="93"/>
      <c r="E2" s="94" t="s">
        <v>29</v>
      </c>
      <c r="F2" s="94"/>
      <c r="G2" s="94"/>
      <c r="H2" s="94"/>
      <c r="I2" s="94"/>
      <c r="J2" s="94" t="s">
        <v>30</v>
      </c>
      <c r="K2" s="94"/>
      <c r="L2" s="94"/>
      <c r="M2" s="94"/>
      <c r="N2" s="94"/>
      <c r="O2" s="94" t="s">
        <v>31</v>
      </c>
      <c r="P2" s="94"/>
      <c r="Q2" s="94"/>
      <c r="R2" s="94"/>
      <c r="S2" s="94"/>
    </row>
    <row r="3" spans="1:21" ht="75" x14ac:dyDescent="0.25">
      <c r="A3" s="3" t="s">
        <v>21</v>
      </c>
      <c r="B3" s="4" t="s">
        <v>25</v>
      </c>
      <c r="C3" s="4" t="s">
        <v>23</v>
      </c>
      <c r="D3" s="4" t="s">
        <v>24</v>
      </c>
      <c r="E3" s="20" t="s">
        <v>25</v>
      </c>
      <c r="F3" s="20" t="s">
        <v>23</v>
      </c>
      <c r="G3" s="20" t="s">
        <v>24</v>
      </c>
      <c r="H3" s="20" t="s">
        <v>26</v>
      </c>
      <c r="I3" s="20" t="s">
        <v>27</v>
      </c>
      <c r="J3" s="4" t="s">
        <v>25</v>
      </c>
      <c r="K3" s="4" t="s">
        <v>23</v>
      </c>
      <c r="L3" s="4" t="s">
        <v>24</v>
      </c>
      <c r="M3" s="4" t="s">
        <v>26</v>
      </c>
      <c r="N3" s="4" t="s">
        <v>27</v>
      </c>
      <c r="O3" s="20" t="s">
        <v>25</v>
      </c>
      <c r="P3" s="20" t="s">
        <v>23</v>
      </c>
      <c r="Q3" s="20" t="s">
        <v>24</v>
      </c>
      <c r="R3" s="20" t="s">
        <v>26</v>
      </c>
      <c r="S3" s="20" t="s">
        <v>27</v>
      </c>
      <c r="T3" s="8" t="s">
        <v>39</v>
      </c>
      <c r="U3" s="8" t="s">
        <v>40</v>
      </c>
    </row>
    <row r="4" spans="1:21" x14ac:dyDescent="0.25">
      <c r="A4" s="9" t="s">
        <v>1</v>
      </c>
      <c r="B4" s="5">
        <v>133758</v>
      </c>
      <c r="C4" s="5">
        <v>74974</v>
      </c>
      <c r="D4" s="6">
        <v>41577</v>
      </c>
      <c r="E4" s="21">
        <v>133758</v>
      </c>
      <c r="F4" s="21">
        <v>74975</v>
      </c>
      <c r="G4" s="23">
        <v>41577</v>
      </c>
      <c r="H4" s="24">
        <f>+E4-B4</f>
        <v>0</v>
      </c>
      <c r="I4" s="25">
        <f>+F4-C4</f>
        <v>1</v>
      </c>
      <c r="J4" s="5">
        <v>133758</v>
      </c>
      <c r="K4" s="5">
        <v>74975</v>
      </c>
      <c r="L4" s="17">
        <v>41577</v>
      </c>
      <c r="M4" s="13">
        <f>+J4-E4</f>
        <v>0</v>
      </c>
      <c r="N4" s="13">
        <f>+K4-F4</f>
        <v>0</v>
      </c>
      <c r="O4" s="21">
        <v>133758</v>
      </c>
      <c r="P4" s="21">
        <v>74975</v>
      </c>
      <c r="Q4" s="23">
        <v>41577</v>
      </c>
      <c r="R4" s="24">
        <f>+O4-J4</f>
        <v>0</v>
      </c>
      <c r="S4" s="24">
        <f>+P4-K4</f>
        <v>0</v>
      </c>
      <c r="T4" s="11">
        <f>+H4+M4+R4</f>
        <v>0</v>
      </c>
      <c r="U4" s="18">
        <f>+S4+N4+I4</f>
        <v>1</v>
      </c>
    </row>
    <row r="5" spans="1:21" x14ac:dyDescent="0.25">
      <c r="A5" s="9" t="s">
        <v>2</v>
      </c>
      <c r="B5" s="7">
        <v>316</v>
      </c>
      <c r="C5" s="7">
        <v>0</v>
      </c>
      <c r="D5" s="6">
        <v>39654</v>
      </c>
      <c r="E5" s="22">
        <v>316</v>
      </c>
      <c r="F5" s="22">
        <v>0</v>
      </c>
      <c r="G5" s="23">
        <v>39654</v>
      </c>
      <c r="H5" s="24">
        <f t="shared" ref="H5:H24" si="0">+E5-B5</f>
        <v>0</v>
      </c>
      <c r="I5" s="24">
        <f t="shared" ref="I5:I24" si="1">+F5-C5</f>
        <v>0</v>
      </c>
      <c r="J5" s="7">
        <v>316</v>
      </c>
      <c r="K5" s="7">
        <v>0</v>
      </c>
      <c r="L5" s="17">
        <v>39654</v>
      </c>
      <c r="M5" s="13">
        <f t="shared" ref="M5:M23" si="2">+J5-E5</f>
        <v>0</v>
      </c>
      <c r="N5" s="13">
        <f t="shared" ref="N5:N23" si="3">+K5-F5</f>
        <v>0</v>
      </c>
      <c r="O5" s="22">
        <v>316</v>
      </c>
      <c r="P5" s="22">
        <v>0</v>
      </c>
      <c r="Q5" s="23">
        <v>39654</v>
      </c>
      <c r="R5" s="24">
        <f t="shared" ref="R5:R24" si="4">+O5-J5</f>
        <v>0</v>
      </c>
      <c r="S5" s="24">
        <f t="shared" ref="S5:S24" si="5">+P5-K5</f>
        <v>0</v>
      </c>
      <c r="T5" s="11">
        <f t="shared" ref="T5:T23" si="6">+H5+M5+R5</f>
        <v>0</v>
      </c>
      <c r="U5" s="11">
        <f t="shared" ref="U5:U23" si="7">+S5+N5+I5</f>
        <v>0</v>
      </c>
    </row>
    <row r="6" spans="1:21" x14ac:dyDescent="0.25">
      <c r="A6" s="9" t="s">
        <v>3</v>
      </c>
      <c r="B6" s="5">
        <v>480095</v>
      </c>
      <c r="C6" s="5">
        <v>270282</v>
      </c>
      <c r="D6" s="6">
        <v>41667</v>
      </c>
      <c r="E6" s="21">
        <v>480545</v>
      </c>
      <c r="F6" s="21">
        <v>270640</v>
      </c>
      <c r="G6" s="23">
        <v>41674</v>
      </c>
      <c r="H6" s="25">
        <f t="shared" si="0"/>
        <v>450</v>
      </c>
      <c r="I6" s="25">
        <f t="shared" si="1"/>
        <v>358</v>
      </c>
      <c r="J6" s="5">
        <v>480860</v>
      </c>
      <c r="K6" s="5">
        <v>270897</v>
      </c>
      <c r="L6" s="17">
        <v>41681</v>
      </c>
      <c r="M6" s="19">
        <f t="shared" si="2"/>
        <v>315</v>
      </c>
      <c r="N6" s="19">
        <f t="shared" si="3"/>
        <v>257</v>
      </c>
      <c r="O6" s="21">
        <v>481152</v>
      </c>
      <c r="P6" s="21">
        <v>270897</v>
      </c>
      <c r="Q6" s="23">
        <v>41688</v>
      </c>
      <c r="R6" s="25">
        <f t="shared" si="4"/>
        <v>292</v>
      </c>
      <c r="S6" s="24">
        <f t="shared" si="5"/>
        <v>0</v>
      </c>
      <c r="T6" s="18">
        <f t="shared" si="6"/>
        <v>1057</v>
      </c>
      <c r="U6" s="18">
        <f t="shared" si="7"/>
        <v>615</v>
      </c>
    </row>
    <row r="7" spans="1:21" x14ac:dyDescent="0.25">
      <c r="A7" s="9" t="s">
        <v>4</v>
      </c>
      <c r="B7" s="5">
        <v>47716</v>
      </c>
      <c r="C7" s="7">
        <v>31</v>
      </c>
      <c r="D7" s="6">
        <v>39745</v>
      </c>
      <c r="E7" s="21">
        <v>47716</v>
      </c>
      <c r="F7" s="22">
        <v>31</v>
      </c>
      <c r="G7" s="23">
        <v>39745</v>
      </c>
      <c r="H7" s="24">
        <f t="shared" si="0"/>
        <v>0</v>
      </c>
      <c r="I7" s="24">
        <f t="shared" si="1"/>
        <v>0</v>
      </c>
      <c r="J7" s="5">
        <v>47716</v>
      </c>
      <c r="K7" s="7">
        <v>31</v>
      </c>
      <c r="L7" s="17">
        <v>39745</v>
      </c>
      <c r="M7" s="13">
        <f t="shared" si="2"/>
        <v>0</v>
      </c>
      <c r="N7" s="13">
        <f t="shared" si="3"/>
        <v>0</v>
      </c>
      <c r="O7" s="21">
        <v>47716</v>
      </c>
      <c r="P7" s="22">
        <v>31</v>
      </c>
      <c r="Q7" s="23">
        <v>39745</v>
      </c>
      <c r="R7" s="24">
        <f t="shared" si="4"/>
        <v>0</v>
      </c>
      <c r="S7" s="24">
        <f t="shared" si="5"/>
        <v>0</v>
      </c>
      <c r="T7" s="11">
        <f t="shared" si="6"/>
        <v>0</v>
      </c>
      <c r="U7" s="11">
        <f t="shared" si="7"/>
        <v>0</v>
      </c>
    </row>
    <row r="8" spans="1:21" x14ac:dyDescent="0.25">
      <c r="A8" s="9" t="s">
        <v>5</v>
      </c>
      <c r="B8" s="5">
        <v>21384</v>
      </c>
      <c r="C8" s="5">
        <v>5137</v>
      </c>
      <c r="D8" s="6">
        <v>41578</v>
      </c>
      <c r="E8" s="21">
        <v>21384</v>
      </c>
      <c r="F8" s="21">
        <v>5137</v>
      </c>
      <c r="G8" s="23">
        <v>41578</v>
      </c>
      <c r="H8" s="24">
        <f t="shared" si="0"/>
        <v>0</v>
      </c>
      <c r="I8" s="24">
        <f t="shared" si="1"/>
        <v>0</v>
      </c>
      <c r="J8" s="5">
        <v>21384</v>
      </c>
      <c r="K8" s="5">
        <v>5376</v>
      </c>
      <c r="L8" s="17">
        <v>41578</v>
      </c>
      <c r="M8" s="13">
        <f t="shared" si="2"/>
        <v>0</v>
      </c>
      <c r="N8" s="19">
        <f t="shared" si="3"/>
        <v>239</v>
      </c>
      <c r="O8" s="21">
        <v>22150</v>
      </c>
      <c r="P8" s="21">
        <v>5376</v>
      </c>
      <c r="Q8" s="23">
        <v>41680</v>
      </c>
      <c r="R8" s="25">
        <f t="shared" si="4"/>
        <v>766</v>
      </c>
      <c r="S8" s="24">
        <f t="shared" si="5"/>
        <v>0</v>
      </c>
      <c r="T8" s="18">
        <f t="shared" si="6"/>
        <v>766</v>
      </c>
      <c r="U8" s="18">
        <f t="shared" si="7"/>
        <v>239</v>
      </c>
    </row>
    <row r="9" spans="1:21" x14ac:dyDescent="0.25">
      <c r="A9" s="9" t="s">
        <v>6</v>
      </c>
      <c r="B9" s="5">
        <v>6546</v>
      </c>
      <c r="C9" s="5">
        <v>2370</v>
      </c>
      <c r="D9" s="6">
        <v>41617</v>
      </c>
      <c r="E9" s="21">
        <v>6546</v>
      </c>
      <c r="F9" s="21">
        <v>2370</v>
      </c>
      <c r="G9" s="23">
        <v>41617</v>
      </c>
      <c r="H9" s="24">
        <f t="shared" si="0"/>
        <v>0</v>
      </c>
      <c r="I9" s="24">
        <f t="shared" si="1"/>
        <v>0</v>
      </c>
      <c r="J9" s="5">
        <v>6576</v>
      </c>
      <c r="K9" s="5">
        <v>2370</v>
      </c>
      <c r="L9" s="17">
        <v>41670</v>
      </c>
      <c r="M9" s="19">
        <f t="shared" si="2"/>
        <v>30</v>
      </c>
      <c r="N9" s="13">
        <f t="shared" si="3"/>
        <v>0</v>
      </c>
      <c r="O9" s="21">
        <v>6576</v>
      </c>
      <c r="P9" s="21">
        <v>2370</v>
      </c>
      <c r="Q9" s="23">
        <v>41670</v>
      </c>
      <c r="R9" s="24">
        <f t="shared" si="4"/>
        <v>0</v>
      </c>
      <c r="S9" s="24">
        <f t="shared" si="5"/>
        <v>0</v>
      </c>
      <c r="T9" s="18">
        <f t="shared" si="6"/>
        <v>30</v>
      </c>
      <c r="U9" s="11">
        <f t="shared" si="7"/>
        <v>0</v>
      </c>
    </row>
    <row r="10" spans="1:21" x14ac:dyDescent="0.25">
      <c r="A10" s="9" t="s">
        <v>7</v>
      </c>
      <c r="B10" s="5">
        <v>4111</v>
      </c>
      <c r="C10" s="5">
        <v>3191</v>
      </c>
      <c r="D10" s="6">
        <v>41121</v>
      </c>
      <c r="E10" s="21">
        <v>4111</v>
      </c>
      <c r="F10" s="21">
        <v>3191</v>
      </c>
      <c r="G10" s="23">
        <v>41121</v>
      </c>
      <c r="H10" s="24">
        <f t="shared" si="0"/>
        <v>0</v>
      </c>
      <c r="I10" s="24">
        <f t="shared" si="1"/>
        <v>0</v>
      </c>
      <c r="J10" s="5">
        <v>4111</v>
      </c>
      <c r="K10" s="5">
        <v>3191</v>
      </c>
      <c r="L10" s="17">
        <v>41121</v>
      </c>
      <c r="M10" s="13">
        <f t="shared" si="2"/>
        <v>0</v>
      </c>
      <c r="N10" s="13">
        <f t="shared" si="3"/>
        <v>0</v>
      </c>
      <c r="O10" s="21">
        <v>4111</v>
      </c>
      <c r="P10" s="21">
        <v>3191</v>
      </c>
      <c r="Q10" s="23">
        <v>41121</v>
      </c>
      <c r="R10" s="24">
        <f t="shared" si="4"/>
        <v>0</v>
      </c>
      <c r="S10" s="24">
        <f t="shared" si="5"/>
        <v>0</v>
      </c>
      <c r="T10" s="11">
        <f t="shared" si="6"/>
        <v>0</v>
      </c>
      <c r="U10" s="11">
        <f t="shared" si="7"/>
        <v>0</v>
      </c>
    </row>
    <row r="11" spans="1:21" x14ac:dyDescent="0.25">
      <c r="A11" s="9" t="s">
        <v>8</v>
      </c>
      <c r="B11" s="5">
        <v>19731</v>
      </c>
      <c r="C11" s="5">
        <v>6514</v>
      </c>
      <c r="D11" s="6">
        <v>40939</v>
      </c>
      <c r="E11" s="21">
        <v>19731</v>
      </c>
      <c r="F11" s="21">
        <v>6514</v>
      </c>
      <c r="G11" s="23">
        <v>40939</v>
      </c>
      <c r="H11" s="24">
        <f t="shared" si="0"/>
        <v>0</v>
      </c>
      <c r="I11" s="24">
        <f t="shared" si="1"/>
        <v>0</v>
      </c>
      <c r="J11" s="5">
        <v>19731</v>
      </c>
      <c r="K11" s="5">
        <v>6514</v>
      </c>
      <c r="L11" s="17">
        <v>40939</v>
      </c>
      <c r="M11" s="13">
        <f t="shared" si="2"/>
        <v>0</v>
      </c>
      <c r="N11" s="13">
        <f t="shared" si="3"/>
        <v>0</v>
      </c>
      <c r="O11" s="21">
        <v>19731</v>
      </c>
      <c r="P11" s="21">
        <v>6514</v>
      </c>
      <c r="Q11" s="23">
        <v>40939</v>
      </c>
      <c r="R11" s="24">
        <f t="shared" si="4"/>
        <v>0</v>
      </c>
      <c r="S11" s="24">
        <f t="shared" si="5"/>
        <v>0</v>
      </c>
      <c r="T11" s="11">
        <f t="shared" si="6"/>
        <v>0</v>
      </c>
      <c r="U11" s="11">
        <f t="shared" si="7"/>
        <v>0</v>
      </c>
    </row>
    <row r="12" spans="1:21" x14ac:dyDescent="0.25">
      <c r="A12" s="9" t="s">
        <v>9</v>
      </c>
      <c r="B12" s="5">
        <v>1690</v>
      </c>
      <c r="C12" s="7">
        <v>5</v>
      </c>
      <c r="D12" s="6">
        <v>41430</v>
      </c>
      <c r="E12" s="21">
        <v>1690</v>
      </c>
      <c r="F12" s="22">
        <v>5</v>
      </c>
      <c r="G12" s="23">
        <v>41430</v>
      </c>
      <c r="H12" s="24">
        <f t="shared" si="0"/>
        <v>0</v>
      </c>
      <c r="I12" s="24">
        <f t="shared" si="1"/>
        <v>0</v>
      </c>
      <c r="J12" s="5">
        <v>1690</v>
      </c>
      <c r="K12" s="7">
        <v>5</v>
      </c>
      <c r="L12" s="17">
        <v>41430</v>
      </c>
      <c r="M12" s="13">
        <f t="shared" si="2"/>
        <v>0</v>
      </c>
      <c r="N12" s="13">
        <f t="shared" si="3"/>
        <v>0</v>
      </c>
      <c r="O12" s="21">
        <v>1690</v>
      </c>
      <c r="P12" s="22">
        <v>5</v>
      </c>
      <c r="Q12" s="23">
        <v>41430</v>
      </c>
      <c r="R12" s="24">
        <f t="shared" si="4"/>
        <v>0</v>
      </c>
      <c r="S12" s="24">
        <f t="shared" si="5"/>
        <v>0</v>
      </c>
      <c r="T12" s="11">
        <f t="shared" si="6"/>
        <v>0</v>
      </c>
      <c r="U12" s="11">
        <f t="shared" si="7"/>
        <v>0</v>
      </c>
    </row>
    <row r="13" spans="1:21" x14ac:dyDescent="0.25">
      <c r="A13" s="9" t="s">
        <v>10</v>
      </c>
      <c r="B13" s="5">
        <v>1169283</v>
      </c>
      <c r="C13" s="5">
        <v>549338</v>
      </c>
      <c r="D13" s="6">
        <v>41669</v>
      </c>
      <c r="E13" s="21">
        <v>1169840</v>
      </c>
      <c r="F13" s="21">
        <v>549420</v>
      </c>
      <c r="G13" s="23">
        <v>41676</v>
      </c>
      <c r="H13" s="25">
        <f t="shared" si="0"/>
        <v>557</v>
      </c>
      <c r="I13" s="25">
        <f t="shared" si="1"/>
        <v>82</v>
      </c>
      <c r="J13" s="5">
        <v>1170379</v>
      </c>
      <c r="K13" s="5">
        <v>551138</v>
      </c>
      <c r="L13" s="17">
        <v>41683</v>
      </c>
      <c r="M13" s="19">
        <f t="shared" si="2"/>
        <v>539</v>
      </c>
      <c r="N13" s="19">
        <f t="shared" si="3"/>
        <v>1718</v>
      </c>
      <c r="O13" s="21">
        <v>1171856</v>
      </c>
      <c r="P13" s="21">
        <v>551848</v>
      </c>
      <c r="Q13" s="23">
        <v>41690</v>
      </c>
      <c r="R13" s="25">
        <f t="shared" si="4"/>
        <v>1477</v>
      </c>
      <c r="S13" s="25">
        <f t="shared" si="5"/>
        <v>710</v>
      </c>
      <c r="T13" s="18">
        <f t="shared" si="6"/>
        <v>2573</v>
      </c>
      <c r="U13" s="18">
        <f t="shared" si="7"/>
        <v>2510</v>
      </c>
    </row>
    <row r="14" spans="1:21" x14ac:dyDescent="0.25">
      <c r="A14" s="9" t="s">
        <v>11</v>
      </c>
      <c r="B14" s="5">
        <v>11357</v>
      </c>
      <c r="C14" s="7">
        <v>797</v>
      </c>
      <c r="D14" s="6">
        <v>41029</v>
      </c>
      <c r="E14" s="21">
        <v>11357</v>
      </c>
      <c r="F14" s="22">
        <v>797</v>
      </c>
      <c r="G14" s="23">
        <v>41029</v>
      </c>
      <c r="H14" s="24">
        <f t="shared" si="0"/>
        <v>0</v>
      </c>
      <c r="I14" s="24">
        <f t="shared" si="1"/>
        <v>0</v>
      </c>
      <c r="J14" s="5">
        <v>11357</v>
      </c>
      <c r="K14" s="7">
        <v>797</v>
      </c>
      <c r="L14" s="17">
        <v>41029</v>
      </c>
      <c r="M14" s="13">
        <f t="shared" si="2"/>
        <v>0</v>
      </c>
      <c r="N14" s="13">
        <f t="shared" si="3"/>
        <v>0</v>
      </c>
      <c r="O14" s="21">
        <v>11357</v>
      </c>
      <c r="P14" s="22">
        <v>797</v>
      </c>
      <c r="Q14" s="23">
        <v>41029</v>
      </c>
      <c r="R14" s="24">
        <f t="shared" si="4"/>
        <v>0</v>
      </c>
      <c r="S14" s="24">
        <f t="shared" si="5"/>
        <v>0</v>
      </c>
      <c r="T14" s="11">
        <f t="shared" si="6"/>
        <v>0</v>
      </c>
      <c r="U14" s="11">
        <f t="shared" si="7"/>
        <v>0</v>
      </c>
    </row>
    <row r="15" spans="1:21" x14ac:dyDescent="0.25">
      <c r="A15" s="9" t="s">
        <v>12</v>
      </c>
      <c r="B15" s="7">
        <v>981</v>
      </c>
      <c r="C15" s="7">
        <v>94</v>
      </c>
      <c r="D15" s="6">
        <v>41604</v>
      </c>
      <c r="E15" s="22">
        <v>981</v>
      </c>
      <c r="F15" s="22">
        <v>94</v>
      </c>
      <c r="G15" s="23">
        <v>41604</v>
      </c>
      <c r="H15" s="24">
        <f t="shared" si="0"/>
        <v>0</v>
      </c>
      <c r="I15" s="24">
        <f t="shared" si="1"/>
        <v>0</v>
      </c>
      <c r="J15" s="7">
        <v>981</v>
      </c>
      <c r="K15" s="7">
        <v>94</v>
      </c>
      <c r="L15" s="17">
        <v>41604</v>
      </c>
      <c r="M15" s="13">
        <f t="shared" si="2"/>
        <v>0</v>
      </c>
      <c r="N15" s="13">
        <f t="shared" si="3"/>
        <v>0</v>
      </c>
      <c r="O15" s="22">
        <v>981</v>
      </c>
      <c r="P15" s="22">
        <v>94</v>
      </c>
      <c r="Q15" s="23">
        <v>41604</v>
      </c>
      <c r="R15" s="24">
        <f t="shared" si="4"/>
        <v>0</v>
      </c>
      <c r="S15" s="24">
        <f t="shared" si="5"/>
        <v>0</v>
      </c>
      <c r="T15" s="11">
        <f t="shared" si="6"/>
        <v>0</v>
      </c>
      <c r="U15" s="11">
        <f t="shared" si="7"/>
        <v>0</v>
      </c>
    </row>
    <row r="16" spans="1:21" x14ac:dyDescent="0.25">
      <c r="A16" s="9" t="s">
        <v>13</v>
      </c>
      <c r="B16" s="5">
        <v>218643</v>
      </c>
      <c r="C16" s="5">
        <v>142579</v>
      </c>
      <c r="D16" s="6">
        <v>41585</v>
      </c>
      <c r="E16" s="21">
        <v>218650</v>
      </c>
      <c r="F16" s="21">
        <v>142587</v>
      </c>
      <c r="G16" s="23">
        <v>41585</v>
      </c>
      <c r="H16" s="25">
        <f t="shared" si="0"/>
        <v>7</v>
      </c>
      <c r="I16" s="25">
        <f t="shared" si="1"/>
        <v>8</v>
      </c>
      <c r="J16" s="5">
        <v>218651</v>
      </c>
      <c r="K16" s="5">
        <v>142590</v>
      </c>
      <c r="L16" s="17">
        <v>41585</v>
      </c>
      <c r="M16" s="19">
        <f t="shared" si="2"/>
        <v>1</v>
      </c>
      <c r="N16" s="19">
        <f t="shared" si="3"/>
        <v>3</v>
      </c>
      <c r="O16" s="21">
        <v>219375</v>
      </c>
      <c r="P16" s="21">
        <v>143272</v>
      </c>
      <c r="Q16" s="23">
        <v>41616</v>
      </c>
      <c r="R16" s="25">
        <f t="shared" si="4"/>
        <v>724</v>
      </c>
      <c r="S16" s="25">
        <f t="shared" si="5"/>
        <v>682</v>
      </c>
      <c r="T16" s="18">
        <f t="shared" si="6"/>
        <v>732</v>
      </c>
      <c r="U16" s="18">
        <f t="shared" si="7"/>
        <v>693</v>
      </c>
    </row>
    <row r="17" spans="1:21" x14ac:dyDescent="0.25">
      <c r="A17" s="9" t="s">
        <v>14</v>
      </c>
      <c r="B17" s="7">
        <v>490</v>
      </c>
      <c r="C17" s="7">
        <v>0</v>
      </c>
      <c r="D17" s="6">
        <v>39896</v>
      </c>
      <c r="E17" s="22">
        <v>490</v>
      </c>
      <c r="F17" s="22">
        <v>0</v>
      </c>
      <c r="G17" s="23">
        <v>39896</v>
      </c>
      <c r="H17" s="24">
        <f t="shared" si="0"/>
        <v>0</v>
      </c>
      <c r="I17" s="24">
        <f t="shared" si="1"/>
        <v>0</v>
      </c>
      <c r="J17" s="7">
        <v>490</v>
      </c>
      <c r="K17" s="7">
        <v>0</v>
      </c>
      <c r="L17" s="17">
        <v>39896</v>
      </c>
      <c r="M17" s="13">
        <f t="shared" si="2"/>
        <v>0</v>
      </c>
      <c r="N17" s="13">
        <f t="shared" si="3"/>
        <v>0</v>
      </c>
      <c r="O17" s="22">
        <v>490</v>
      </c>
      <c r="P17" s="22">
        <v>0</v>
      </c>
      <c r="Q17" s="23">
        <v>39896</v>
      </c>
      <c r="R17" s="24">
        <f t="shared" si="4"/>
        <v>0</v>
      </c>
      <c r="S17" s="24">
        <f t="shared" si="5"/>
        <v>0</v>
      </c>
      <c r="T17" s="11">
        <f t="shared" si="6"/>
        <v>0</v>
      </c>
      <c r="U17" s="11">
        <f t="shared" si="7"/>
        <v>0</v>
      </c>
    </row>
    <row r="18" spans="1:21" x14ac:dyDescent="0.25">
      <c r="A18" s="9" t="s">
        <v>15</v>
      </c>
      <c r="B18" s="5">
        <v>2465</v>
      </c>
      <c r="C18" s="7">
        <v>38</v>
      </c>
      <c r="D18" s="6">
        <v>40386</v>
      </c>
      <c r="E18" s="21">
        <v>2465</v>
      </c>
      <c r="F18" s="22">
        <v>38</v>
      </c>
      <c r="G18" s="23">
        <v>40386</v>
      </c>
      <c r="H18" s="24">
        <f t="shared" si="0"/>
        <v>0</v>
      </c>
      <c r="I18" s="24">
        <f t="shared" si="1"/>
        <v>0</v>
      </c>
      <c r="J18" s="5">
        <v>2465</v>
      </c>
      <c r="K18" s="7">
        <v>38</v>
      </c>
      <c r="L18" s="17">
        <v>40386</v>
      </c>
      <c r="M18" s="13">
        <f t="shared" si="2"/>
        <v>0</v>
      </c>
      <c r="N18" s="13">
        <f t="shared" si="3"/>
        <v>0</v>
      </c>
      <c r="O18" s="21">
        <v>2465</v>
      </c>
      <c r="P18" s="22">
        <v>38</v>
      </c>
      <c r="Q18" s="23">
        <v>40386</v>
      </c>
      <c r="R18" s="24">
        <f t="shared" si="4"/>
        <v>0</v>
      </c>
      <c r="S18" s="24">
        <f t="shared" si="5"/>
        <v>0</v>
      </c>
      <c r="T18" s="11">
        <f t="shared" si="6"/>
        <v>0</v>
      </c>
      <c r="U18" s="11">
        <f t="shared" si="7"/>
        <v>0</v>
      </c>
    </row>
    <row r="19" spans="1:21" x14ac:dyDescent="0.25">
      <c r="A19" s="9" t="s">
        <v>16</v>
      </c>
      <c r="B19" s="5">
        <v>1550</v>
      </c>
      <c r="C19" s="7">
        <v>461</v>
      </c>
      <c r="D19" s="6">
        <v>35055</v>
      </c>
      <c r="E19" s="21">
        <v>1550</v>
      </c>
      <c r="F19" s="22">
        <v>461</v>
      </c>
      <c r="G19" s="23">
        <v>35055</v>
      </c>
      <c r="H19" s="24">
        <f t="shared" si="0"/>
        <v>0</v>
      </c>
      <c r="I19" s="24">
        <f t="shared" si="1"/>
        <v>0</v>
      </c>
      <c r="J19" s="5">
        <v>1550</v>
      </c>
      <c r="K19" s="7">
        <v>461</v>
      </c>
      <c r="L19" s="17">
        <v>35055</v>
      </c>
      <c r="M19" s="13">
        <f t="shared" si="2"/>
        <v>0</v>
      </c>
      <c r="N19" s="13">
        <f t="shared" si="3"/>
        <v>0</v>
      </c>
      <c r="O19" s="21">
        <v>1550</v>
      </c>
      <c r="P19" s="22">
        <v>461</v>
      </c>
      <c r="Q19" s="23">
        <v>35055</v>
      </c>
      <c r="R19" s="24">
        <f t="shared" si="4"/>
        <v>0</v>
      </c>
      <c r="S19" s="24">
        <f t="shared" si="5"/>
        <v>0</v>
      </c>
      <c r="T19" s="11">
        <f t="shared" si="6"/>
        <v>0</v>
      </c>
      <c r="U19" s="11">
        <f t="shared" si="7"/>
        <v>0</v>
      </c>
    </row>
    <row r="20" spans="1:21" x14ac:dyDescent="0.25">
      <c r="A20" s="9" t="s">
        <v>17</v>
      </c>
      <c r="B20" s="5">
        <v>23975</v>
      </c>
      <c r="C20" s="7">
        <v>494</v>
      </c>
      <c r="D20" s="6">
        <v>41633</v>
      </c>
      <c r="E20" s="21">
        <v>23975</v>
      </c>
      <c r="F20" s="21">
        <v>2516</v>
      </c>
      <c r="G20" s="23">
        <v>41633</v>
      </c>
      <c r="H20" s="24">
        <f t="shared" si="0"/>
        <v>0</v>
      </c>
      <c r="I20" s="25">
        <f t="shared" si="1"/>
        <v>2022</v>
      </c>
      <c r="J20" s="5">
        <v>23975</v>
      </c>
      <c r="K20" s="5">
        <v>5472</v>
      </c>
      <c r="L20" s="17">
        <v>41633</v>
      </c>
      <c r="M20" s="13">
        <f t="shared" si="2"/>
        <v>0</v>
      </c>
      <c r="N20" s="19">
        <f t="shared" si="3"/>
        <v>2956</v>
      </c>
      <c r="O20" s="21">
        <v>23975</v>
      </c>
      <c r="P20" s="21">
        <v>5472</v>
      </c>
      <c r="Q20" s="23">
        <v>41633</v>
      </c>
      <c r="R20" s="24">
        <f t="shared" si="4"/>
        <v>0</v>
      </c>
      <c r="S20" s="24">
        <f t="shared" si="5"/>
        <v>0</v>
      </c>
      <c r="T20" s="11">
        <f t="shared" si="6"/>
        <v>0</v>
      </c>
      <c r="U20" s="18">
        <f t="shared" si="7"/>
        <v>4978</v>
      </c>
    </row>
    <row r="21" spans="1:21" x14ac:dyDescent="0.25">
      <c r="A21" s="9" t="s">
        <v>18</v>
      </c>
      <c r="B21" s="5">
        <v>2807</v>
      </c>
      <c r="C21" s="5">
        <v>1944</v>
      </c>
      <c r="D21" s="6">
        <v>41654</v>
      </c>
      <c r="E21" s="21">
        <v>2807</v>
      </c>
      <c r="F21" s="21">
        <v>1944</v>
      </c>
      <c r="G21" s="23">
        <v>41654</v>
      </c>
      <c r="H21" s="24">
        <f t="shared" si="0"/>
        <v>0</v>
      </c>
      <c r="I21" s="24">
        <f t="shared" si="1"/>
        <v>0</v>
      </c>
      <c r="J21" s="5">
        <v>2807</v>
      </c>
      <c r="K21" s="5">
        <v>1944</v>
      </c>
      <c r="L21" s="17">
        <v>41654</v>
      </c>
      <c r="M21" s="13">
        <f t="shared" si="2"/>
        <v>0</v>
      </c>
      <c r="N21" s="13">
        <f t="shared" si="3"/>
        <v>0</v>
      </c>
      <c r="O21" s="21">
        <v>2807</v>
      </c>
      <c r="P21" s="21">
        <v>1944</v>
      </c>
      <c r="Q21" s="23">
        <v>41654</v>
      </c>
      <c r="R21" s="24">
        <f t="shared" si="4"/>
        <v>0</v>
      </c>
      <c r="S21" s="24">
        <f t="shared" si="5"/>
        <v>0</v>
      </c>
      <c r="T21" s="11">
        <f t="shared" si="6"/>
        <v>0</v>
      </c>
      <c r="U21" s="11">
        <f t="shared" si="7"/>
        <v>0</v>
      </c>
    </row>
    <row r="22" spans="1:21" x14ac:dyDescent="0.25">
      <c r="A22" s="9" t="s">
        <v>19</v>
      </c>
      <c r="B22" s="5">
        <v>10530</v>
      </c>
      <c r="C22" s="5">
        <v>2997</v>
      </c>
      <c r="D22" s="6">
        <v>41639</v>
      </c>
      <c r="E22" s="21">
        <v>10530</v>
      </c>
      <c r="F22" s="21">
        <v>2997</v>
      </c>
      <c r="G22" s="23">
        <v>41639</v>
      </c>
      <c r="H22" s="24">
        <f t="shared" si="0"/>
        <v>0</v>
      </c>
      <c r="I22" s="24">
        <f t="shared" si="1"/>
        <v>0</v>
      </c>
      <c r="J22" s="5">
        <v>10530</v>
      </c>
      <c r="K22" s="5">
        <v>3072</v>
      </c>
      <c r="L22" s="17">
        <v>41639</v>
      </c>
      <c r="M22" s="13">
        <f t="shared" si="2"/>
        <v>0</v>
      </c>
      <c r="N22" s="19">
        <f t="shared" si="3"/>
        <v>75</v>
      </c>
      <c r="O22" s="21">
        <v>10530</v>
      </c>
      <c r="P22" s="21">
        <v>3072</v>
      </c>
      <c r="Q22" s="23">
        <v>41639</v>
      </c>
      <c r="R22" s="24">
        <f t="shared" si="4"/>
        <v>0</v>
      </c>
      <c r="S22" s="24">
        <f t="shared" si="5"/>
        <v>0</v>
      </c>
      <c r="T22" s="11">
        <f t="shared" si="6"/>
        <v>0</v>
      </c>
      <c r="U22" s="18">
        <f t="shared" si="7"/>
        <v>75</v>
      </c>
    </row>
    <row r="23" spans="1:21" x14ac:dyDescent="0.25">
      <c r="A23" s="9" t="s">
        <v>20</v>
      </c>
      <c r="B23" s="5">
        <v>27159</v>
      </c>
      <c r="C23" s="7">
        <v>0</v>
      </c>
      <c r="D23" s="6">
        <v>35734</v>
      </c>
      <c r="E23" s="21">
        <v>27159</v>
      </c>
      <c r="F23" s="22">
        <v>0</v>
      </c>
      <c r="G23" s="23">
        <v>35734</v>
      </c>
      <c r="H23" s="24">
        <f t="shared" si="0"/>
        <v>0</v>
      </c>
      <c r="I23" s="24">
        <f t="shared" si="1"/>
        <v>0</v>
      </c>
      <c r="J23" s="5">
        <v>27159</v>
      </c>
      <c r="K23" s="7">
        <v>0</v>
      </c>
      <c r="L23" s="17">
        <v>35734</v>
      </c>
      <c r="M23" s="13">
        <f t="shared" si="2"/>
        <v>0</v>
      </c>
      <c r="N23" s="13">
        <f t="shared" si="3"/>
        <v>0</v>
      </c>
      <c r="O23" s="21">
        <v>27159</v>
      </c>
      <c r="P23" s="22">
        <v>0</v>
      </c>
      <c r="Q23" s="23">
        <v>35734</v>
      </c>
      <c r="R23" s="24">
        <f t="shared" si="4"/>
        <v>0</v>
      </c>
      <c r="S23" s="24">
        <f t="shared" si="5"/>
        <v>0</v>
      </c>
      <c r="T23" s="11">
        <f t="shared" si="6"/>
        <v>0</v>
      </c>
      <c r="U23" s="11">
        <f t="shared" si="7"/>
        <v>0</v>
      </c>
    </row>
    <row r="24" spans="1:21" x14ac:dyDescent="0.25">
      <c r="A24" s="1" t="s">
        <v>0</v>
      </c>
      <c r="B24" s="12">
        <v>2184587</v>
      </c>
      <c r="C24" s="12">
        <v>1061246</v>
      </c>
      <c r="E24" s="26">
        <v>2185601</v>
      </c>
      <c r="F24" s="26">
        <v>1063717</v>
      </c>
      <c r="H24" s="27">
        <f t="shared" si="0"/>
        <v>1014</v>
      </c>
      <c r="I24" s="27">
        <f t="shared" si="1"/>
        <v>2471</v>
      </c>
      <c r="J24" s="14">
        <f>SUM(J4:J23)</f>
        <v>2186486</v>
      </c>
      <c r="K24" s="14">
        <f>SUM(K4:K23)</f>
        <v>1068965</v>
      </c>
      <c r="M24" s="14">
        <f>+J24-E24</f>
        <v>885</v>
      </c>
      <c r="N24" s="14">
        <f t="shared" ref="N24" si="8">+K24-F24</f>
        <v>5248</v>
      </c>
      <c r="O24" s="28">
        <f>SUM(O4:O23)</f>
        <v>2189745</v>
      </c>
      <c r="P24" s="28">
        <f>SUM(P4:P23)</f>
        <v>1070357</v>
      </c>
      <c r="R24" s="27">
        <f t="shared" si="4"/>
        <v>3259</v>
      </c>
      <c r="S24" s="27">
        <f t="shared" si="5"/>
        <v>1392</v>
      </c>
      <c r="T24" s="11">
        <f>SUM(T4:T23)</f>
        <v>5158</v>
      </c>
      <c r="U24" s="11">
        <f>SUM(U4:U23)</f>
        <v>9111</v>
      </c>
    </row>
    <row r="25" spans="1:21" x14ac:dyDescent="0.25">
      <c r="A25" s="95" t="s">
        <v>28</v>
      </c>
      <c r="B25" s="95"/>
      <c r="C25" s="95"/>
    </row>
    <row r="26" spans="1:21" ht="39.75" customHeight="1" x14ac:dyDescent="0.25">
      <c r="A26" s="78" t="s">
        <v>32</v>
      </c>
      <c r="B26" s="78"/>
      <c r="C26" s="78"/>
      <c r="D26" s="78"/>
      <c r="E26" s="78"/>
      <c r="F26" s="78"/>
      <c r="G26" s="78"/>
      <c r="H26" s="78"/>
      <c r="I26" s="78"/>
    </row>
    <row r="30" spans="1:21" ht="33.75" customHeight="1" x14ac:dyDescent="0.25">
      <c r="A30" s="79" t="s">
        <v>50</v>
      </c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</row>
    <row r="31" spans="1:21" ht="75.75" customHeight="1" thickBot="1" x14ac:dyDescent="0.3">
      <c r="A31" s="85" t="s">
        <v>68</v>
      </c>
      <c r="B31" s="85"/>
      <c r="C31" s="85"/>
      <c r="D31" s="85"/>
      <c r="E31" s="85"/>
      <c r="F31" s="85"/>
      <c r="G31" s="85"/>
      <c r="N31" s="32" t="s">
        <v>45</v>
      </c>
      <c r="O31" s="80" t="s">
        <v>49</v>
      </c>
      <c r="P31" s="81"/>
      <c r="Q31" s="82"/>
    </row>
    <row r="32" spans="1:21" ht="120.75" thickBot="1" x14ac:dyDescent="0.3">
      <c r="A32" s="86" t="s">
        <v>21</v>
      </c>
      <c r="B32" s="88" t="s">
        <v>59</v>
      </c>
      <c r="C32" s="89"/>
      <c r="D32" s="86" t="s">
        <v>66</v>
      </c>
      <c r="E32" s="86" t="s">
        <v>52</v>
      </c>
      <c r="F32" s="86" t="s">
        <v>53</v>
      </c>
      <c r="G32" s="86" t="s">
        <v>60</v>
      </c>
      <c r="J32" s="83" t="s">
        <v>48</v>
      </c>
      <c r="K32" s="83"/>
      <c r="L32" s="84"/>
      <c r="M32" s="46" t="s">
        <v>44</v>
      </c>
      <c r="N32" s="31">
        <v>41698</v>
      </c>
      <c r="O32" s="29" t="s">
        <v>46</v>
      </c>
      <c r="P32" s="29" t="s">
        <v>42</v>
      </c>
      <c r="Q32" s="29" t="s">
        <v>43</v>
      </c>
    </row>
    <row r="33" spans="1:17" ht="30.75" thickBot="1" x14ac:dyDescent="0.3">
      <c r="A33" s="87"/>
      <c r="B33" s="56" t="s">
        <v>61</v>
      </c>
      <c r="C33" s="56" t="s">
        <v>23</v>
      </c>
      <c r="D33" s="87"/>
      <c r="E33" s="87"/>
      <c r="F33" s="87"/>
      <c r="G33" s="87"/>
      <c r="J33" s="48" t="s">
        <v>21</v>
      </c>
      <c r="K33" s="36" t="s">
        <v>41</v>
      </c>
      <c r="L33" s="35" t="s">
        <v>23</v>
      </c>
      <c r="M33" s="47"/>
      <c r="N33" s="31"/>
      <c r="O33" s="30">
        <f>COUNTIF($M$34:$M$53,"&lt;124")</f>
        <v>10</v>
      </c>
      <c r="P33" s="33">
        <f>COUNT($M$34:$M$53)-COUNTIF($M$34:$M$53,"&lt;124")-COUNTIF($M$34:$M$53,"&gt;730")</f>
        <v>3</v>
      </c>
      <c r="Q33" s="30">
        <f>COUNTIF($M$34:$M$53,"&gt;730")</f>
        <v>7</v>
      </c>
    </row>
    <row r="34" spans="1:17" ht="15.75" thickBot="1" x14ac:dyDescent="0.3">
      <c r="A34" s="34" t="s">
        <v>1</v>
      </c>
      <c r="B34" s="41">
        <f t="shared" ref="B34:B53" si="9">+T4</f>
        <v>0</v>
      </c>
      <c r="C34" s="37">
        <f t="shared" ref="C34:C53" si="10">+U4</f>
        <v>1</v>
      </c>
      <c r="D34" s="57" t="s">
        <v>62</v>
      </c>
      <c r="E34" s="58">
        <v>41596</v>
      </c>
      <c r="F34" s="59" t="s">
        <v>54</v>
      </c>
      <c r="G34" s="45">
        <f t="shared" ref="G34:G53" si="11">+Q4</f>
        <v>41577</v>
      </c>
      <c r="J34" s="34" t="s">
        <v>1</v>
      </c>
      <c r="K34" s="37">
        <f t="shared" ref="K34:K53" si="12">+O4</f>
        <v>133758</v>
      </c>
      <c r="L34" s="41">
        <f t="shared" ref="L34:L53" si="13">+P4</f>
        <v>74975</v>
      </c>
      <c r="M34" s="38">
        <f t="shared" ref="M34:M53" si="14">$N$32-G34</f>
        <v>121</v>
      </c>
    </row>
    <row r="35" spans="1:17" ht="15.75" thickBot="1" x14ac:dyDescent="0.3">
      <c r="A35" s="34" t="s">
        <v>2</v>
      </c>
      <c r="B35" s="41">
        <f t="shared" si="9"/>
        <v>0</v>
      </c>
      <c r="C35" s="37">
        <f t="shared" si="10"/>
        <v>0</v>
      </c>
      <c r="D35" s="57" t="s">
        <v>62</v>
      </c>
      <c r="E35" s="58">
        <v>41463</v>
      </c>
      <c r="F35" s="59" t="s">
        <v>54</v>
      </c>
      <c r="G35" s="45">
        <f t="shared" si="11"/>
        <v>39654</v>
      </c>
      <c r="J35" s="34" t="s">
        <v>2</v>
      </c>
      <c r="K35" s="37">
        <f t="shared" si="12"/>
        <v>316</v>
      </c>
      <c r="L35" s="41">
        <f t="shared" si="13"/>
        <v>0</v>
      </c>
      <c r="M35" s="38">
        <f t="shared" si="14"/>
        <v>2044</v>
      </c>
    </row>
    <row r="36" spans="1:17" ht="15.75" thickBot="1" x14ac:dyDescent="0.3">
      <c r="A36" s="34" t="s">
        <v>3</v>
      </c>
      <c r="B36" s="42">
        <f t="shared" si="9"/>
        <v>1057</v>
      </c>
      <c r="C36" s="52">
        <f t="shared" si="10"/>
        <v>615</v>
      </c>
      <c r="D36" s="57">
        <v>1049</v>
      </c>
      <c r="E36" s="58">
        <v>41688</v>
      </c>
      <c r="F36" s="59" t="s">
        <v>54</v>
      </c>
      <c r="G36" s="45">
        <f t="shared" si="11"/>
        <v>41688</v>
      </c>
      <c r="J36" s="34" t="s">
        <v>3</v>
      </c>
      <c r="K36" s="37">
        <f t="shared" si="12"/>
        <v>481152</v>
      </c>
      <c r="L36" s="41">
        <f t="shared" si="13"/>
        <v>270897</v>
      </c>
      <c r="M36" s="38">
        <f t="shared" si="14"/>
        <v>10</v>
      </c>
    </row>
    <row r="37" spans="1:17" ht="15.75" thickBot="1" x14ac:dyDescent="0.3">
      <c r="A37" s="34" t="s">
        <v>4</v>
      </c>
      <c r="B37" s="41">
        <f t="shared" si="9"/>
        <v>0</v>
      </c>
      <c r="C37" s="37">
        <f t="shared" si="10"/>
        <v>0</v>
      </c>
      <c r="D37" s="57" t="s">
        <v>62</v>
      </c>
      <c r="E37" s="58">
        <v>41387</v>
      </c>
      <c r="F37" s="59" t="s">
        <v>54</v>
      </c>
      <c r="G37" s="45">
        <f t="shared" si="11"/>
        <v>39745</v>
      </c>
      <c r="J37" s="34" t="s">
        <v>4</v>
      </c>
      <c r="K37" s="37">
        <f t="shared" si="12"/>
        <v>47716</v>
      </c>
      <c r="L37" s="41">
        <f t="shared" si="13"/>
        <v>31</v>
      </c>
      <c r="M37" s="38">
        <f t="shared" si="14"/>
        <v>1953</v>
      </c>
    </row>
    <row r="38" spans="1:17" ht="15.75" thickBot="1" x14ac:dyDescent="0.3">
      <c r="A38" s="34" t="s">
        <v>5</v>
      </c>
      <c r="B38" s="42">
        <f t="shared" si="9"/>
        <v>766</v>
      </c>
      <c r="C38" s="52">
        <f t="shared" si="10"/>
        <v>239</v>
      </c>
      <c r="D38" s="57" t="s">
        <v>63</v>
      </c>
      <c r="E38" s="58">
        <v>41684</v>
      </c>
      <c r="F38" s="59" t="s">
        <v>54</v>
      </c>
      <c r="G38" s="45">
        <f t="shared" si="11"/>
        <v>41680</v>
      </c>
      <c r="J38" s="34" t="s">
        <v>5</v>
      </c>
      <c r="K38" s="37">
        <f t="shared" si="12"/>
        <v>22150</v>
      </c>
      <c r="L38" s="41">
        <f t="shared" si="13"/>
        <v>5376</v>
      </c>
      <c r="M38" s="38">
        <f t="shared" si="14"/>
        <v>18</v>
      </c>
      <c r="N38" s="10"/>
    </row>
    <row r="39" spans="1:17" ht="15.75" thickBot="1" x14ac:dyDescent="0.3">
      <c r="A39" s="34" t="s">
        <v>6</v>
      </c>
      <c r="B39" s="42">
        <f t="shared" si="9"/>
        <v>30</v>
      </c>
      <c r="C39" s="37">
        <f t="shared" si="10"/>
        <v>0</v>
      </c>
      <c r="D39" s="57" t="s">
        <v>62</v>
      </c>
      <c r="E39" s="58">
        <v>41681</v>
      </c>
      <c r="F39" s="59" t="s">
        <v>54</v>
      </c>
      <c r="G39" s="45">
        <f t="shared" si="11"/>
        <v>41670</v>
      </c>
      <c r="J39" s="34" t="s">
        <v>6</v>
      </c>
      <c r="K39" s="37">
        <f t="shared" si="12"/>
        <v>6576</v>
      </c>
      <c r="L39" s="41">
        <f t="shared" si="13"/>
        <v>2370</v>
      </c>
      <c r="M39" s="38">
        <f t="shared" si="14"/>
        <v>28</v>
      </c>
      <c r="N39" s="15"/>
      <c r="O39" s="15"/>
      <c r="P39" s="16"/>
    </row>
    <row r="40" spans="1:17" ht="15.75" thickBot="1" x14ac:dyDescent="0.3">
      <c r="A40" s="34" t="s">
        <v>7</v>
      </c>
      <c r="B40" s="41">
        <f t="shared" si="9"/>
        <v>0</v>
      </c>
      <c r="C40" s="37">
        <f t="shared" si="10"/>
        <v>0</v>
      </c>
      <c r="D40" s="57" t="s">
        <v>62</v>
      </c>
      <c r="E40" s="58">
        <v>41527</v>
      </c>
      <c r="F40" s="59" t="s">
        <v>54</v>
      </c>
      <c r="G40" s="45">
        <f t="shared" si="11"/>
        <v>41121</v>
      </c>
      <c r="J40" s="34" t="s">
        <v>7</v>
      </c>
      <c r="K40" s="37">
        <f t="shared" si="12"/>
        <v>4111</v>
      </c>
      <c r="L40" s="41">
        <f t="shared" si="13"/>
        <v>3191</v>
      </c>
      <c r="M40" s="38">
        <f t="shared" si="14"/>
        <v>577</v>
      </c>
      <c r="N40" s="10"/>
      <c r="O40" s="10"/>
      <c r="P40" s="16"/>
    </row>
    <row r="41" spans="1:17" ht="15.75" thickBot="1" x14ac:dyDescent="0.3">
      <c r="A41" s="34" t="s">
        <v>8</v>
      </c>
      <c r="B41" s="41">
        <f t="shared" si="9"/>
        <v>0</v>
      </c>
      <c r="C41" s="37">
        <f t="shared" si="10"/>
        <v>0</v>
      </c>
      <c r="D41" s="57" t="s">
        <v>62</v>
      </c>
      <c r="E41" s="58">
        <v>41340</v>
      </c>
      <c r="F41" s="59" t="s">
        <v>54</v>
      </c>
      <c r="G41" s="45">
        <f t="shared" si="11"/>
        <v>40939</v>
      </c>
      <c r="J41" s="34" t="s">
        <v>8</v>
      </c>
      <c r="K41" s="37">
        <f t="shared" si="12"/>
        <v>19731</v>
      </c>
      <c r="L41" s="41">
        <f t="shared" si="13"/>
        <v>6514</v>
      </c>
      <c r="M41" s="38">
        <f t="shared" si="14"/>
        <v>759</v>
      </c>
      <c r="N41" s="15"/>
      <c r="O41" s="15"/>
      <c r="P41" s="16"/>
    </row>
    <row r="42" spans="1:17" ht="15.75" thickBot="1" x14ac:dyDescent="0.3">
      <c r="A42" s="34" t="s">
        <v>9</v>
      </c>
      <c r="B42" s="41">
        <f t="shared" si="9"/>
        <v>0</v>
      </c>
      <c r="C42" s="37">
        <f t="shared" si="10"/>
        <v>0</v>
      </c>
      <c r="D42" s="57" t="s">
        <v>62</v>
      </c>
      <c r="E42" s="58">
        <v>41474</v>
      </c>
      <c r="F42" s="59" t="s">
        <v>54</v>
      </c>
      <c r="G42" s="45">
        <f t="shared" si="11"/>
        <v>41430</v>
      </c>
      <c r="J42" s="34" t="s">
        <v>9</v>
      </c>
      <c r="K42" s="37">
        <f t="shared" si="12"/>
        <v>1690</v>
      </c>
      <c r="L42" s="41">
        <f t="shared" si="13"/>
        <v>5</v>
      </c>
      <c r="M42" s="38">
        <f t="shared" si="14"/>
        <v>268</v>
      </c>
      <c r="N42" s="15"/>
      <c r="O42" s="10"/>
      <c r="P42" s="16"/>
    </row>
    <row r="43" spans="1:17" ht="15.75" thickBot="1" x14ac:dyDescent="0.3">
      <c r="A43" s="34" t="s">
        <v>10</v>
      </c>
      <c r="B43" s="42">
        <f t="shared" si="9"/>
        <v>2573</v>
      </c>
      <c r="C43" s="52">
        <f t="shared" si="10"/>
        <v>2510</v>
      </c>
      <c r="D43" s="57">
        <v>1713</v>
      </c>
      <c r="E43" s="58">
        <v>41690</v>
      </c>
      <c r="F43" s="59" t="s">
        <v>54</v>
      </c>
      <c r="G43" s="45">
        <f t="shared" si="11"/>
        <v>41690</v>
      </c>
      <c r="J43" s="34" t="s">
        <v>10</v>
      </c>
      <c r="K43" s="37">
        <f t="shared" si="12"/>
        <v>1171856</v>
      </c>
      <c r="L43" s="41">
        <f t="shared" si="13"/>
        <v>551848</v>
      </c>
      <c r="M43" s="38">
        <f t="shared" si="14"/>
        <v>8</v>
      </c>
      <c r="N43" s="15"/>
      <c r="O43" s="15"/>
      <c r="P43" s="16"/>
    </row>
    <row r="44" spans="1:17" ht="105.75" thickBot="1" x14ac:dyDescent="0.3">
      <c r="A44" s="34" t="s">
        <v>11</v>
      </c>
      <c r="B44" s="41">
        <f t="shared" si="9"/>
        <v>0</v>
      </c>
      <c r="C44" s="37">
        <f t="shared" si="10"/>
        <v>0</v>
      </c>
      <c r="D44" s="57" t="s">
        <v>62</v>
      </c>
      <c r="E44" s="58">
        <v>41523</v>
      </c>
      <c r="F44" s="60" t="s">
        <v>58</v>
      </c>
      <c r="G44" s="45">
        <f t="shared" si="11"/>
        <v>41029</v>
      </c>
      <c r="J44" s="34" t="s">
        <v>11</v>
      </c>
      <c r="K44" s="37">
        <f t="shared" si="12"/>
        <v>11357</v>
      </c>
      <c r="L44" s="41">
        <f t="shared" si="13"/>
        <v>797</v>
      </c>
      <c r="M44" s="38">
        <f t="shared" si="14"/>
        <v>669</v>
      </c>
      <c r="N44" s="15"/>
      <c r="O44" s="15"/>
      <c r="P44" s="16"/>
    </row>
    <row r="45" spans="1:17" ht="105.75" thickBot="1" x14ac:dyDescent="0.3">
      <c r="A45" s="34" t="s">
        <v>12</v>
      </c>
      <c r="B45" s="41">
        <f t="shared" si="9"/>
        <v>0</v>
      </c>
      <c r="C45" s="37">
        <f t="shared" si="10"/>
        <v>0</v>
      </c>
      <c r="D45" s="57" t="s">
        <v>62</v>
      </c>
      <c r="E45" s="58">
        <v>41682</v>
      </c>
      <c r="F45" s="60" t="s">
        <v>55</v>
      </c>
      <c r="G45" s="45">
        <f t="shared" si="11"/>
        <v>41604</v>
      </c>
      <c r="J45" s="34" t="s">
        <v>12</v>
      </c>
      <c r="K45" s="37">
        <f t="shared" si="12"/>
        <v>981</v>
      </c>
      <c r="L45" s="41">
        <f t="shared" si="13"/>
        <v>94</v>
      </c>
      <c r="M45" s="38">
        <f t="shared" si="14"/>
        <v>94</v>
      </c>
      <c r="N45" s="15"/>
      <c r="O45" s="15"/>
      <c r="P45" s="16"/>
    </row>
    <row r="46" spans="1:17" ht="15.75" thickBot="1" x14ac:dyDescent="0.3">
      <c r="A46" s="34" t="s">
        <v>13</v>
      </c>
      <c r="B46" s="42">
        <f t="shared" si="9"/>
        <v>732</v>
      </c>
      <c r="C46" s="52">
        <f t="shared" si="10"/>
        <v>693</v>
      </c>
      <c r="D46" s="57" t="s">
        <v>64</v>
      </c>
      <c r="E46" s="58">
        <v>41688</v>
      </c>
      <c r="F46" s="59" t="s">
        <v>54</v>
      </c>
      <c r="G46" s="45">
        <f t="shared" si="11"/>
        <v>41616</v>
      </c>
      <c r="J46" s="34" t="s">
        <v>13</v>
      </c>
      <c r="K46" s="37">
        <f t="shared" si="12"/>
        <v>219375</v>
      </c>
      <c r="L46" s="41">
        <f t="shared" si="13"/>
        <v>143272</v>
      </c>
      <c r="M46" s="38">
        <f t="shared" si="14"/>
        <v>82</v>
      </c>
      <c r="N46" s="15"/>
      <c r="O46" s="15"/>
      <c r="P46" s="16"/>
    </row>
    <row r="47" spans="1:17" ht="15.75" thickBot="1" x14ac:dyDescent="0.3">
      <c r="A47" s="34" t="s">
        <v>14</v>
      </c>
      <c r="B47" s="41">
        <f t="shared" si="9"/>
        <v>0</v>
      </c>
      <c r="C47" s="37">
        <f t="shared" si="10"/>
        <v>0</v>
      </c>
      <c r="D47" s="57" t="s">
        <v>62</v>
      </c>
      <c r="E47" s="58">
        <v>39896</v>
      </c>
      <c r="F47" s="59" t="s">
        <v>54</v>
      </c>
      <c r="G47" s="45">
        <f t="shared" si="11"/>
        <v>39896</v>
      </c>
      <c r="J47" s="34" t="s">
        <v>14</v>
      </c>
      <c r="K47" s="37">
        <f t="shared" si="12"/>
        <v>490</v>
      </c>
      <c r="L47" s="41">
        <f t="shared" si="13"/>
        <v>0</v>
      </c>
      <c r="M47" s="38">
        <f t="shared" si="14"/>
        <v>1802</v>
      </c>
      <c r="N47" s="15"/>
      <c r="O47" s="10"/>
      <c r="P47" s="16"/>
    </row>
    <row r="48" spans="1:17" ht="75.75" thickBot="1" x14ac:dyDescent="0.3">
      <c r="A48" s="34" t="s">
        <v>15</v>
      </c>
      <c r="B48" s="41">
        <f t="shared" si="9"/>
        <v>0</v>
      </c>
      <c r="C48" s="37">
        <f t="shared" si="10"/>
        <v>0</v>
      </c>
      <c r="D48" s="57" t="s">
        <v>62</v>
      </c>
      <c r="E48" s="58">
        <v>41596</v>
      </c>
      <c r="F48" s="60" t="s">
        <v>56</v>
      </c>
      <c r="G48" s="45">
        <f t="shared" si="11"/>
        <v>40386</v>
      </c>
      <c r="J48" s="34" t="s">
        <v>15</v>
      </c>
      <c r="K48" s="37">
        <f t="shared" si="12"/>
        <v>2465</v>
      </c>
      <c r="L48" s="41">
        <f t="shared" si="13"/>
        <v>38</v>
      </c>
      <c r="M48" s="38">
        <f t="shared" si="14"/>
        <v>1312</v>
      </c>
      <c r="N48" s="15"/>
      <c r="O48" s="15"/>
      <c r="P48" s="16"/>
    </row>
    <row r="49" spans="1:17" ht="15.75" thickBot="1" x14ac:dyDescent="0.3">
      <c r="A49" s="34" t="s">
        <v>16</v>
      </c>
      <c r="B49" s="41">
        <f t="shared" si="9"/>
        <v>0</v>
      </c>
      <c r="C49" s="37">
        <f t="shared" si="10"/>
        <v>0</v>
      </c>
      <c r="D49" s="57" t="s">
        <v>62</v>
      </c>
      <c r="E49" s="58">
        <v>35055</v>
      </c>
      <c r="F49" s="59" t="s">
        <v>54</v>
      </c>
      <c r="G49" s="45">
        <f t="shared" si="11"/>
        <v>35055</v>
      </c>
      <c r="J49" s="34" t="s">
        <v>16</v>
      </c>
      <c r="K49" s="37">
        <f t="shared" si="12"/>
        <v>1550</v>
      </c>
      <c r="L49" s="41">
        <f t="shared" si="13"/>
        <v>461</v>
      </c>
      <c r="M49" s="38">
        <f t="shared" si="14"/>
        <v>6643</v>
      </c>
      <c r="N49" s="15"/>
      <c r="O49" s="10"/>
      <c r="P49" s="16"/>
    </row>
    <row r="50" spans="1:17" ht="15.75" thickBot="1" x14ac:dyDescent="0.3">
      <c r="A50" s="34" t="s">
        <v>47</v>
      </c>
      <c r="B50" s="41">
        <f t="shared" si="9"/>
        <v>0</v>
      </c>
      <c r="C50" s="52">
        <f t="shared" si="10"/>
        <v>4978</v>
      </c>
      <c r="D50" s="57" t="s">
        <v>62</v>
      </c>
      <c r="E50" s="58">
        <v>41668</v>
      </c>
      <c r="F50" s="59" t="s">
        <v>54</v>
      </c>
      <c r="G50" s="45">
        <f t="shared" si="11"/>
        <v>41633</v>
      </c>
      <c r="J50" s="34" t="s">
        <v>17</v>
      </c>
      <c r="K50" s="37">
        <f t="shared" si="12"/>
        <v>23975</v>
      </c>
      <c r="L50" s="41">
        <f t="shared" si="13"/>
        <v>5472</v>
      </c>
      <c r="M50" s="38">
        <f t="shared" si="14"/>
        <v>65</v>
      </c>
      <c r="N50" s="10"/>
      <c r="O50" s="10"/>
      <c r="P50" s="16"/>
    </row>
    <row r="51" spans="1:17" ht="30.75" thickBot="1" x14ac:dyDescent="0.3">
      <c r="A51" s="34" t="s">
        <v>18</v>
      </c>
      <c r="B51" s="41">
        <f t="shared" si="9"/>
        <v>0</v>
      </c>
      <c r="C51" s="37">
        <f t="shared" si="10"/>
        <v>0</v>
      </c>
      <c r="D51" s="57" t="s">
        <v>62</v>
      </c>
      <c r="E51" s="58">
        <v>41661</v>
      </c>
      <c r="F51" s="59" t="s">
        <v>54</v>
      </c>
      <c r="G51" s="45">
        <f t="shared" si="11"/>
        <v>41654</v>
      </c>
      <c r="J51" s="34" t="s">
        <v>18</v>
      </c>
      <c r="K51" s="37">
        <f t="shared" si="12"/>
        <v>2807</v>
      </c>
      <c r="L51" s="41">
        <f t="shared" si="13"/>
        <v>1944</v>
      </c>
      <c r="M51" s="38">
        <f t="shared" si="14"/>
        <v>44</v>
      </c>
      <c r="N51" s="15"/>
      <c r="O51" s="15"/>
      <c r="P51" s="16"/>
    </row>
    <row r="52" spans="1:17" ht="15.75" thickBot="1" x14ac:dyDescent="0.3">
      <c r="A52" s="34" t="s">
        <v>19</v>
      </c>
      <c r="B52" s="41">
        <f t="shared" si="9"/>
        <v>0</v>
      </c>
      <c r="C52" s="52">
        <f t="shared" si="10"/>
        <v>75</v>
      </c>
      <c r="D52" s="57" t="s">
        <v>62</v>
      </c>
      <c r="E52" s="58">
        <v>41667</v>
      </c>
      <c r="F52" s="59" t="s">
        <v>54</v>
      </c>
      <c r="G52" s="45">
        <f t="shared" si="11"/>
        <v>41639</v>
      </c>
      <c r="J52" s="34" t="s">
        <v>19</v>
      </c>
      <c r="K52" s="37">
        <f t="shared" si="12"/>
        <v>10530</v>
      </c>
      <c r="L52" s="41">
        <f t="shared" si="13"/>
        <v>3072</v>
      </c>
      <c r="M52" s="38">
        <f t="shared" si="14"/>
        <v>59</v>
      </c>
      <c r="N52" s="10"/>
      <c r="O52" s="10"/>
      <c r="P52" s="16"/>
    </row>
    <row r="53" spans="1:17" ht="15.75" thickBot="1" x14ac:dyDescent="0.3">
      <c r="A53" s="34" t="s">
        <v>20</v>
      </c>
      <c r="B53" s="41">
        <f t="shared" si="9"/>
        <v>0</v>
      </c>
      <c r="C53" s="37">
        <f t="shared" si="10"/>
        <v>0</v>
      </c>
      <c r="D53" s="57" t="s">
        <v>62</v>
      </c>
      <c r="E53" s="58">
        <v>35734</v>
      </c>
      <c r="F53" s="59" t="s">
        <v>54</v>
      </c>
      <c r="G53" s="45">
        <f t="shared" si="11"/>
        <v>35734</v>
      </c>
      <c r="J53" s="34" t="s">
        <v>20</v>
      </c>
      <c r="K53" s="37">
        <f t="shared" si="12"/>
        <v>27159</v>
      </c>
      <c r="L53" s="41">
        <f t="shared" si="13"/>
        <v>0</v>
      </c>
      <c r="M53" s="38">
        <f t="shared" si="14"/>
        <v>5964</v>
      </c>
      <c r="N53" s="15"/>
      <c r="O53" s="10"/>
      <c r="P53" s="16"/>
    </row>
    <row r="54" spans="1:17" x14ac:dyDescent="0.25">
      <c r="A54" s="34" t="s">
        <v>0</v>
      </c>
      <c r="B54" s="43">
        <f>SUM(B34:B53)</f>
        <v>5158</v>
      </c>
      <c r="C54" s="53">
        <f>SUM(C34:C53)</f>
        <v>9111</v>
      </c>
      <c r="D54" s="51"/>
      <c r="E54" s="50"/>
      <c r="F54" s="39"/>
      <c r="G54" s="40"/>
      <c r="J54" s="34" t="s">
        <v>0</v>
      </c>
      <c r="K54" s="44">
        <f>SUM(K34:K53)</f>
        <v>2189745</v>
      </c>
      <c r="L54" s="49">
        <f>SUM(L34:L53)</f>
        <v>1070357</v>
      </c>
      <c r="N54" s="10"/>
      <c r="O54" s="15"/>
      <c r="P54" s="10"/>
      <c r="Q54" s="16"/>
    </row>
    <row r="55" spans="1:17" x14ac:dyDescent="0.25">
      <c r="A55" s="90" t="s">
        <v>65</v>
      </c>
      <c r="B55" s="90"/>
      <c r="C55" s="90"/>
      <c r="D55" s="90"/>
      <c r="E55" s="90"/>
      <c r="F55" s="90"/>
      <c r="G55" s="90"/>
      <c r="N55" s="10"/>
      <c r="O55" s="15"/>
      <c r="P55" s="15"/>
      <c r="Q55" s="16"/>
    </row>
    <row r="56" spans="1:17" ht="29.25" customHeight="1" x14ac:dyDescent="0.25">
      <c r="A56" s="91" t="s">
        <v>67</v>
      </c>
      <c r="B56" s="91"/>
      <c r="C56" s="91"/>
      <c r="D56" s="91"/>
      <c r="E56" s="91"/>
      <c r="F56" s="91"/>
      <c r="G56" s="91"/>
      <c r="N56" s="10"/>
      <c r="O56" s="15"/>
      <c r="P56" s="10"/>
      <c r="Q56" s="16"/>
    </row>
    <row r="57" spans="1:17" x14ac:dyDescent="0.25">
      <c r="A57" s="90" t="s">
        <v>51</v>
      </c>
      <c r="B57" s="90"/>
      <c r="C57" s="90"/>
      <c r="D57" s="90"/>
      <c r="E57" s="90"/>
      <c r="F57" s="90"/>
      <c r="G57" s="90"/>
    </row>
    <row r="58" spans="1:17" x14ac:dyDescent="0.25">
      <c r="A58" s="90" t="s">
        <v>57</v>
      </c>
      <c r="B58" s="90"/>
      <c r="C58" s="90"/>
      <c r="D58" s="90"/>
      <c r="E58" s="90"/>
      <c r="F58" s="90"/>
      <c r="G58" s="90"/>
    </row>
    <row r="59" spans="1:17" ht="33" customHeight="1" x14ac:dyDescent="0.25">
      <c r="A59" s="77"/>
      <c r="B59" s="77"/>
      <c r="C59" s="77"/>
      <c r="D59" s="77"/>
      <c r="E59" s="77"/>
      <c r="F59" s="54"/>
    </row>
  </sheetData>
  <mergeCells count="22">
    <mergeCell ref="A1:S1"/>
    <mergeCell ref="A2:D2"/>
    <mergeCell ref="E2:I2"/>
    <mergeCell ref="J2:N2"/>
    <mergeCell ref="A25:C25"/>
    <mergeCell ref="O2:S2"/>
    <mergeCell ref="A59:E59"/>
    <mergeCell ref="A26:I26"/>
    <mergeCell ref="A30:R30"/>
    <mergeCell ref="O31:Q31"/>
    <mergeCell ref="J32:L32"/>
    <mergeCell ref="A31:G31"/>
    <mergeCell ref="A32:A33"/>
    <mergeCell ref="B32:C32"/>
    <mergeCell ref="D32:D33"/>
    <mergeCell ref="E32:E33"/>
    <mergeCell ref="A58:G58"/>
    <mergeCell ref="F32:F33"/>
    <mergeCell ref="G32:G33"/>
    <mergeCell ref="A55:G55"/>
    <mergeCell ref="A56:G56"/>
    <mergeCell ref="A57:G5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1"/>
  <sheetViews>
    <sheetView topLeftCell="I1" zoomScaleNormal="100" workbookViewId="0">
      <selection activeCell="S3" sqref="S3"/>
    </sheetView>
  </sheetViews>
  <sheetFormatPr baseColWidth="10" defaultRowHeight="15" x14ac:dyDescent="0.25"/>
  <cols>
    <col min="1" max="1" width="26.28515625" customWidth="1"/>
    <col min="12" max="12" width="13.42578125" bestFit="1" customWidth="1"/>
    <col min="13" max="13" width="11.85546875" bestFit="1" customWidth="1"/>
  </cols>
  <sheetData>
    <row r="1" spans="1:23" ht="26.25" x14ac:dyDescent="0.4">
      <c r="A1" s="92" t="s">
        <v>38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</row>
    <row r="2" spans="1:23" x14ac:dyDescent="0.25">
      <c r="B2" s="94" t="s">
        <v>33</v>
      </c>
      <c r="C2" s="94"/>
      <c r="D2" s="94"/>
      <c r="E2" s="94"/>
      <c r="F2" s="94"/>
      <c r="G2" s="94" t="s">
        <v>34</v>
      </c>
      <c r="H2" s="94"/>
      <c r="I2" s="94"/>
      <c r="J2" s="94"/>
      <c r="K2" s="94"/>
      <c r="L2" s="94" t="s">
        <v>35</v>
      </c>
      <c r="M2" s="94"/>
      <c r="N2" s="94"/>
      <c r="O2" s="94"/>
      <c r="P2" s="94"/>
      <c r="Q2" s="94" t="s">
        <v>36</v>
      </c>
      <c r="R2" s="94"/>
      <c r="S2" s="94"/>
      <c r="T2" s="94"/>
      <c r="U2" s="94"/>
    </row>
    <row r="3" spans="1:23" ht="75" x14ac:dyDescent="0.25">
      <c r="A3" s="3" t="s">
        <v>21</v>
      </c>
      <c r="B3" s="4" t="s">
        <v>25</v>
      </c>
      <c r="C3" s="4" t="s">
        <v>23</v>
      </c>
      <c r="D3" s="4" t="s">
        <v>24</v>
      </c>
      <c r="E3" s="4" t="s">
        <v>26</v>
      </c>
      <c r="F3" s="4" t="s">
        <v>27</v>
      </c>
      <c r="G3" s="20" t="s">
        <v>25</v>
      </c>
      <c r="H3" s="20" t="s">
        <v>23</v>
      </c>
      <c r="I3" s="20" t="s">
        <v>24</v>
      </c>
      <c r="J3" s="20" t="s">
        <v>26</v>
      </c>
      <c r="K3" s="20" t="s">
        <v>27</v>
      </c>
      <c r="L3" s="4" t="s">
        <v>25</v>
      </c>
      <c r="M3" s="4" t="s">
        <v>23</v>
      </c>
      <c r="N3" s="4" t="s">
        <v>24</v>
      </c>
      <c r="O3" s="4" t="s">
        <v>26</v>
      </c>
      <c r="P3" s="4" t="s">
        <v>27</v>
      </c>
      <c r="Q3" s="20" t="s">
        <v>25</v>
      </c>
      <c r="R3" s="20" t="s">
        <v>23</v>
      </c>
      <c r="S3" s="20" t="s">
        <v>24</v>
      </c>
      <c r="T3" s="20" t="s">
        <v>26</v>
      </c>
      <c r="U3" s="20" t="s">
        <v>27</v>
      </c>
      <c r="V3" s="8" t="s">
        <v>39</v>
      </c>
      <c r="W3" s="8" t="s">
        <v>40</v>
      </c>
    </row>
    <row r="4" spans="1:23" ht="18" customHeight="1" x14ac:dyDescent="0.25">
      <c r="A4" s="9" t="s">
        <v>1</v>
      </c>
      <c r="B4" s="5">
        <v>133758</v>
      </c>
      <c r="C4" s="5">
        <v>74975</v>
      </c>
      <c r="D4" s="17">
        <v>41577</v>
      </c>
      <c r="E4" s="13">
        <f>+B4-Febrero!O4</f>
        <v>0</v>
      </c>
      <c r="F4" s="13">
        <f>+C4-Febrero!P4</f>
        <v>0</v>
      </c>
      <c r="G4" s="21">
        <v>134035</v>
      </c>
      <c r="H4" s="21">
        <v>74978</v>
      </c>
      <c r="I4" s="23">
        <v>41605</v>
      </c>
      <c r="J4" s="24">
        <f>+G4-B4</f>
        <v>277</v>
      </c>
      <c r="K4" s="24">
        <f>+H4-C4</f>
        <v>3</v>
      </c>
      <c r="L4" s="61">
        <v>134906</v>
      </c>
      <c r="M4" s="61">
        <v>74979</v>
      </c>
      <c r="N4" s="17">
        <v>41696</v>
      </c>
      <c r="O4" s="13">
        <f>+L4-G4</f>
        <v>871</v>
      </c>
      <c r="P4" s="13">
        <f>+M4-H4</f>
        <v>1</v>
      </c>
      <c r="Q4" s="21">
        <v>134906</v>
      </c>
      <c r="R4" s="21">
        <v>74979</v>
      </c>
      <c r="S4" s="23">
        <v>41696</v>
      </c>
      <c r="T4" s="24">
        <f>+Q4-L4</f>
        <v>0</v>
      </c>
      <c r="U4" s="24">
        <f>+R4-M4</f>
        <v>0</v>
      </c>
      <c r="V4" s="11">
        <f>+E4+J4+O4+T4</f>
        <v>1148</v>
      </c>
      <c r="W4" s="18">
        <f>+F4+U4+P4+K4</f>
        <v>4</v>
      </c>
    </row>
    <row r="5" spans="1:23" ht="18" customHeight="1" x14ac:dyDescent="0.25">
      <c r="A5" s="9" t="s">
        <v>2</v>
      </c>
      <c r="B5" s="7">
        <v>316</v>
      </c>
      <c r="C5" s="7">
        <v>0</v>
      </c>
      <c r="D5" s="17">
        <v>39654</v>
      </c>
      <c r="E5" s="13">
        <f>+B5-Febrero!O5</f>
        <v>0</v>
      </c>
      <c r="F5" s="13">
        <f>+C5-Febrero!P5</f>
        <v>0</v>
      </c>
      <c r="G5" s="22">
        <v>316</v>
      </c>
      <c r="H5" s="22">
        <v>0</v>
      </c>
      <c r="I5" s="23">
        <v>39654</v>
      </c>
      <c r="J5" s="24">
        <f t="shared" ref="J5:J23" si="0">+G5-B5</f>
        <v>0</v>
      </c>
      <c r="K5" s="24">
        <f t="shared" ref="K5:K23" si="1">+H5-C5</f>
        <v>0</v>
      </c>
      <c r="L5" s="61">
        <v>316</v>
      </c>
      <c r="M5" s="61">
        <v>0</v>
      </c>
      <c r="N5" s="17">
        <v>39654</v>
      </c>
      <c r="O5" s="13">
        <f t="shared" ref="O5:O23" si="2">+L5-G5</f>
        <v>0</v>
      </c>
      <c r="P5" s="13">
        <f t="shared" ref="P5:P23" si="3">+M5-H5</f>
        <v>0</v>
      </c>
      <c r="Q5" s="22">
        <v>316</v>
      </c>
      <c r="R5" s="22">
        <v>0</v>
      </c>
      <c r="S5" s="23">
        <v>39654</v>
      </c>
      <c r="T5" s="24">
        <f t="shared" ref="T5:T23" si="4">+Q5-L5</f>
        <v>0</v>
      </c>
      <c r="U5" s="24">
        <f t="shared" ref="U5:U23" si="5">+R5-M5</f>
        <v>0</v>
      </c>
      <c r="V5" s="11">
        <f t="shared" ref="V5:V23" si="6">+E5+J5+O5+T5</f>
        <v>0</v>
      </c>
      <c r="W5" s="18">
        <f t="shared" ref="W5:W23" si="7">+F5+U5+P5+K5</f>
        <v>0</v>
      </c>
    </row>
    <row r="6" spans="1:23" ht="18" customHeight="1" x14ac:dyDescent="0.25">
      <c r="A6" s="9" t="s">
        <v>3</v>
      </c>
      <c r="B6" s="5">
        <v>481487</v>
      </c>
      <c r="C6" s="5">
        <v>270901</v>
      </c>
      <c r="D6" s="17">
        <v>41695</v>
      </c>
      <c r="E6" s="13">
        <f>+B6-Febrero!O6</f>
        <v>335</v>
      </c>
      <c r="F6" s="13">
        <f>+C6-Febrero!P6</f>
        <v>4</v>
      </c>
      <c r="G6" s="21">
        <v>481495</v>
      </c>
      <c r="H6" s="21">
        <v>271094</v>
      </c>
      <c r="I6" s="23">
        <v>41695</v>
      </c>
      <c r="J6" s="24">
        <f t="shared" si="0"/>
        <v>8</v>
      </c>
      <c r="K6" s="24">
        <f t="shared" si="1"/>
        <v>193</v>
      </c>
      <c r="L6" s="61">
        <v>482100</v>
      </c>
      <c r="M6" s="61">
        <v>271095</v>
      </c>
      <c r="N6" s="17">
        <v>41709</v>
      </c>
      <c r="O6" s="13">
        <f t="shared" si="2"/>
        <v>605</v>
      </c>
      <c r="P6" s="13">
        <f t="shared" si="3"/>
        <v>1</v>
      </c>
      <c r="Q6" s="21">
        <v>482542</v>
      </c>
      <c r="R6" s="21">
        <v>271098</v>
      </c>
      <c r="S6" s="23">
        <v>41716</v>
      </c>
      <c r="T6" s="24">
        <f t="shared" si="4"/>
        <v>442</v>
      </c>
      <c r="U6" s="24">
        <f t="shared" si="5"/>
        <v>3</v>
      </c>
      <c r="V6" s="11">
        <f t="shared" si="6"/>
        <v>1390</v>
      </c>
      <c r="W6" s="18">
        <f t="shared" si="7"/>
        <v>201</v>
      </c>
    </row>
    <row r="7" spans="1:23" ht="18" customHeight="1" x14ac:dyDescent="0.25">
      <c r="A7" s="9" t="s">
        <v>4</v>
      </c>
      <c r="B7" s="5">
        <v>47716</v>
      </c>
      <c r="C7" s="7">
        <v>31</v>
      </c>
      <c r="D7" s="17">
        <v>39745</v>
      </c>
      <c r="E7" s="13">
        <f>+B7-Febrero!O7</f>
        <v>0</v>
      </c>
      <c r="F7" s="13">
        <f>+C7-Febrero!P7</f>
        <v>0</v>
      </c>
      <c r="G7" s="21">
        <v>47716</v>
      </c>
      <c r="H7" s="22">
        <v>31</v>
      </c>
      <c r="I7" s="23">
        <v>39745</v>
      </c>
      <c r="J7" s="24">
        <f t="shared" si="0"/>
        <v>0</v>
      </c>
      <c r="K7" s="24">
        <f t="shared" si="1"/>
        <v>0</v>
      </c>
      <c r="L7" s="61">
        <v>47716</v>
      </c>
      <c r="M7" s="61">
        <v>31</v>
      </c>
      <c r="N7" s="17">
        <v>39745</v>
      </c>
      <c r="O7" s="13">
        <f t="shared" si="2"/>
        <v>0</v>
      </c>
      <c r="P7" s="13">
        <f t="shared" si="3"/>
        <v>0</v>
      </c>
      <c r="Q7" s="21">
        <v>47716</v>
      </c>
      <c r="R7" s="22">
        <v>31</v>
      </c>
      <c r="S7" s="23">
        <v>39745</v>
      </c>
      <c r="T7" s="24">
        <f t="shared" si="4"/>
        <v>0</v>
      </c>
      <c r="U7" s="24">
        <f t="shared" si="5"/>
        <v>0</v>
      </c>
      <c r="V7" s="11">
        <f t="shared" si="6"/>
        <v>0</v>
      </c>
      <c r="W7" s="18">
        <f t="shared" si="7"/>
        <v>0</v>
      </c>
    </row>
    <row r="8" spans="1:23" ht="18" customHeight="1" x14ac:dyDescent="0.25">
      <c r="A8" s="9" t="s">
        <v>5</v>
      </c>
      <c r="B8" s="5">
        <v>22150</v>
      </c>
      <c r="C8" s="5">
        <v>5376</v>
      </c>
      <c r="D8" s="17">
        <v>41680</v>
      </c>
      <c r="E8" s="13">
        <f>+B8-Febrero!O8</f>
        <v>0</v>
      </c>
      <c r="F8" s="13">
        <f>+C8-Febrero!P8</f>
        <v>0</v>
      </c>
      <c r="G8" s="21">
        <v>22150</v>
      </c>
      <c r="H8" s="21">
        <v>5376</v>
      </c>
      <c r="I8" s="23">
        <v>41680</v>
      </c>
      <c r="J8" s="24">
        <f t="shared" si="0"/>
        <v>0</v>
      </c>
      <c r="K8" s="24">
        <f t="shared" si="1"/>
        <v>0</v>
      </c>
      <c r="L8" s="61">
        <v>22150</v>
      </c>
      <c r="M8" s="61">
        <v>5376</v>
      </c>
      <c r="N8" s="17">
        <v>41680</v>
      </c>
      <c r="O8" s="13">
        <f t="shared" si="2"/>
        <v>0</v>
      </c>
      <c r="P8" s="13">
        <f t="shared" si="3"/>
        <v>0</v>
      </c>
      <c r="Q8" s="21">
        <v>22298</v>
      </c>
      <c r="R8" s="21">
        <v>5376</v>
      </c>
      <c r="S8" s="23">
        <v>41708</v>
      </c>
      <c r="T8" s="24">
        <f t="shared" si="4"/>
        <v>148</v>
      </c>
      <c r="U8" s="24">
        <f t="shared" si="5"/>
        <v>0</v>
      </c>
      <c r="V8" s="11">
        <f t="shared" si="6"/>
        <v>148</v>
      </c>
      <c r="W8" s="18">
        <f t="shared" si="7"/>
        <v>0</v>
      </c>
    </row>
    <row r="9" spans="1:23" ht="18" customHeight="1" x14ac:dyDescent="0.25">
      <c r="A9" s="9" t="s">
        <v>6</v>
      </c>
      <c r="B9" s="5">
        <v>6576</v>
      </c>
      <c r="C9" s="5">
        <v>2370</v>
      </c>
      <c r="D9" s="17">
        <v>41670</v>
      </c>
      <c r="E9" s="13">
        <f>+B9-Febrero!O9</f>
        <v>0</v>
      </c>
      <c r="F9" s="13">
        <f>+C9-Febrero!P9</f>
        <v>0</v>
      </c>
      <c r="G9" s="21">
        <v>6619</v>
      </c>
      <c r="H9" s="21">
        <v>2370</v>
      </c>
      <c r="I9" s="23">
        <v>41698</v>
      </c>
      <c r="J9" s="24">
        <f t="shared" si="0"/>
        <v>43</v>
      </c>
      <c r="K9" s="24">
        <f t="shared" si="1"/>
        <v>0</v>
      </c>
      <c r="L9" s="61">
        <v>6619</v>
      </c>
      <c r="M9" s="61">
        <v>2370</v>
      </c>
      <c r="N9" s="17">
        <v>41698</v>
      </c>
      <c r="O9" s="13">
        <f t="shared" si="2"/>
        <v>0</v>
      </c>
      <c r="P9" s="13">
        <f t="shared" si="3"/>
        <v>0</v>
      </c>
      <c r="Q9" s="21">
        <v>6619</v>
      </c>
      <c r="R9" s="21">
        <v>2370</v>
      </c>
      <c r="S9" s="23">
        <v>41698</v>
      </c>
      <c r="T9" s="24">
        <f t="shared" si="4"/>
        <v>0</v>
      </c>
      <c r="U9" s="24">
        <f t="shared" si="5"/>
        <v>0</v>
      </c>
      <c r="V9" s="11">
        <f t="shared" si="6"/>
        <v>43</v>
      </c>
      <c r="W9" s="18">
        <f t="shared" si="7"/>
        <v>0</v>
      </c>
    </row>
    <row r="10" spans="1:23" ht="18" customHeight="1" x14ac:dyDescent="0.25">
      <c r="A10" s="9" t="s">
        <v>7</v>
      </c>
      <c r="B10" s="5">
        <v>4111</v>
      </c>
      <c r="C10" s="5">
        <v>3191</v>
      </c>
      <c r="D10" s="17">
        <v>41121</v>
      </c>
      <c r="E10" s="13">
        <f>+B10-Febrero!O10</f>
        <v>0</v>
      </c>
      <c r="F10" s="13">
        <f>+C10-Febrero!P10</f>
        <v>0</v>
      </c>
      <c r="G10" s="21">
        <v>4111</v>
      </c>
      <c r="H10" s="21">
        <v>3191</v>
      </c>
      <c r="I10" s="23">
        <v>41121</v>
      </c>
      <c r="J10" s="24">
        <f t="shared" si="0"/>
        <v>0</v>
      </c>
      <c r="K10" s="24">
        <f t="shared" si="1"/>
        <v>0</v>
      </c>
      <c r="L10" s="61">
        <v>4111</v>
      </c>
      <c r="M10" s="61">
        <v>3191</v>
      </c>
      <c r="N10" s="17">
        <v>41121</v>
      </c>
      <c r="O10" s="13">
        <f t="shared" si="2"/>
        <v>0</v>
      </c>
      <c r="P10" s="13">
        <f t="shared" si="3"/>
        <v>0</v>
      </c>
      <c r="Q10" s="21">
        <v>4111</v>
      </c>
      <c r="R10" s="21">
        <v>3191</v>
      </c>
      <c r="S10" s="23">
        <v>41121</v>
      </c>
      <c r="T10" s="24">
        <f t="shared" si="4"/>
        <v>0</v>
      </c>
      <c r="U10" s="24">
        <f t="shared" si="5"/>
        <v>0</v>
      </c>
      <c r="V10" s="11">
        <f t="shared" si="6"/>
        <v>0</v>
      </c>
      <c r="W10" s="18">
        <f t="shared" si="7"/>
        <v>0</v>
      </c>
    </row>
    <row r="11" spans="1:23" ht="18" customHeight="1" x14ac:dyDescent="0.25">
      <c r="A11" s="9" t="s">
        <v>8</v>
      </c>
      <c r="B11" s="5">
        <v>19731</v>
      </c>
      <c r="C11" s="5">
        <v>6514</v>
      </c>
      <c r="D11" s="17">
        <v>40939</v>
      </c>
      <c r="E11" s="13">
        <f>+B11-Febrero!O11</f>
        <v>0</v>
      </c>
      <c r="F11" s="13">
        <f>+C11-Febrero!P11</f>
        <v>0</v>
      </c>
      <c r="G11" s="21">
        <v>19731</v>
      </c>
      <c r="H11" s="21">
        <v>6514</v>
      </c>
      <c r="I11" s="23">
        <v>40939</v>
      </c>
      <c r="J11" s="24">
        <f t="shared" si="0"/>
        <v>0</v>
      </c>
      <c r="K11" s="24">
        <f t="shared" si="1"/>
        <v>0</v>
      </c>
      <c r="L11" s="61">
        <v>19731</v>
      </c>
      <c r="M11" s="61">
        <v>6514</v>
      </c>
      <c r="N11" s="17">
        <v>40939</v>
      </c>
      <c r="O11" s="13">
        <f t="shared" si="2"/>
        <v>0</v>
      </c>
      <c r="P11" s="13">
        <f t="shared" si="3"/>
        <v>0</v>
      </c>
      <c r="Q11" s="21">
        <v>19731</v>
      </c>
      <c r="R11" s="21">
        <v>6514</v>
      </c>
      <c r="S11" s="23">
        <v>40939</v>
      </c>
      <c r="T11" s="24">
        <f t="shared" si="4"/>
        <v>0</v>
      </c>
      <c r="U11" s="24">
        <f t="shared" si="5"/>
        <v>0</v>
      </c>
      <c r="V11" s="11">
        <f t="shared" si="6"/>
        <v>0</v>
      </c>
      <c r="W11" s="18">
        <f t="shared" si="7"/>
        <v>0</v>
      </c>
    </row>
    <row r="12" spans="1:23" ht="18" customHeight="1" x14ac:dyDescent="0.25">
      <c r="A12" s="9" t="s">
        <v>9</v>
      </c>
      <c r="B12" s="5">
        <v>1690</v>
      </c>
      <c r="C12" s="7">
        <v>5</v>
      </c>
      <c r="D12" s="17">
        <v>41430</v>
      </c>
      <c r="E12" s="13">
        <f>+B12-Febrero!O12</f>
        <v>0</v>
      </c>
      <c r="F12" s="13">
        <f>+C12-Febrero!P12</f>
        <v>0</v>
      </c>
      <c r="G12" s="21">
        <v>1690</v>
      </c>
      <c r="H12" s="22">
        <v>5</v>
      </c>
      <c r="I12" s="23">
        <v>41430</v>
      </c>
      <c r="J12" s="24">
        <f t="shared" si="0"/>
        <v>0</v>
      </c>
      <c r="K12" s="24">
        <f t="shared" si="1"/>
        <v>0</v>
      </c>
      <c r="L12" s="61">
        <v>1690</v>
      </c>
      <c r="M12" s="61">
        <v>5</v>
      </c>
      <c r="N12" s="17">
        <v>41430</v>
      </c>
      <c r="O12" s="13">
        <f t="shared" si="2"/>
        <v>0</v>
      </c>
      <c r="P12" s="13">
        <f t="shared" si="3"/>
        <v>0</v>
      </c>
      <c r="Q12" s="21">
        <v>1690</v>
      </c>
      <c r="R12" s="22">
        <v>6</v>
      </c>
      <c r="S12" s="23">
        <v>41430</v>
      </c>
      <c r="T12" s="24">
        <f t="shared" si="4"/>
        <v>0</v>
      </c>
      <c r="U12" s="24">
        <f t="shared" si="5"/>
        <v>1</v>
      </c>
      <c r="V12" s="11">
        <f t="shared" si="6"/>
        <v>0</v>
      </c>
      <c r="W12" s="18">
        <f t="shared" si="7"/>
        <v>1</v>
      </c>
    </row>
    <row r="13" spans="1:23" ht="18" customHeight="1" x14ac:dyDescent="0.25">
      <c r="A13" s="9" t="s">
        <v>10</v>
      </c>
      <c r="B13" s="5">
        <v>1172648</v>
      </c>
      <c r="C13" s="5">
        <v>553178</v>
      </c>
      <c r="D13" s="17">
        <v>41697</v>
      </c>
      <c r="E13" s="13">
        <f>+B13-Febrero!O13</f>
        <v>792</v>
      </c>
      <c r="F13" s="13">
        <f>+C13-Febrero!P13</f>
        <v>1330</v>
      </c>
      <c r="G13" s="21">
        <v>1173378</v>
      </c>
      <c r="H13" s="21">
        <v>553247</v>
      </c>
      <c r="I13" s="23">
        <v>41704</v>
      </c>
      <c r="J13" s="24">
        <f t="shared" si="0"/>
        <v>730</v>
      </c>
      <c r="K13" s="24">
        <f t="shared" si="1"/>
        <v>69</v>
      </c>
      <c r="L13" s="61">
        <v>1174067</v>
      </c>
      <c r="M13" s="61">
        <v>554496</v>
      </c>
      <c r="N13" s="17">
        <v>41711</v>
      </c>
      <c r="O13" s="13">
        <f t="shared" si="2"/>
        <v>689</v>
      </c>
      <c r="P13" s="13">
        <f t="shared" si="3"/>
        <v>1249</v>
      </c>
      <c r="Q13" s="21">
        <v>1174776</v>
      </c>
      <c r="R13" s="21">
        <v>554526</v>
      </c>
      <c r="S13" s="23">
        <v>41718</v>
      </c>
      <c r="T13" s="24">
        <f t="shared" si="4"/>
        <v>709</v>
      </c>
      <c r="U13" s="24">
        <f t="shared" si="5"/>
        <v>30</v>
      </c>
      <c r="V13" s="11">
        <f t="shared" si="6"/>
        <v>2920</v>
      </c>
      <c r="W13" s="18">
        <f t="shared" si="7"/>
        <v>2678</v>
      </c>
    </row>
    <row r="14" spans="1:23" ht="18" customHeight="1" x14ac:dyDescent="0.25">
      <c r="A14" s="9" t="s">
        <v>11</v>
      </c>
      <c r="B14" s="5">
        <v>11357</v>
      </c>
      <c r="C14" s="7">
        <v>797</v>
      </c>
      <c r="D14" s="17">
        <v>41029</v>
      </c>
      <c r="E14" s="13">
        <f>+B14-Febrero!O14</f>
        <v>0</v>
      </c>
      <c r="F14" s="13">
        <f>+C14-Febrero!P14</f>
        <v>0</v>
      </c>
      <c r="G14" s="21">
        <v>11357</v>
      </c>
      <c r="H14" s="22">
        <v>797</v>
      </c>
      <c r="I14" s="23">
        <v>41029</v>
      </c>
      <c r="J14" s="24">
        <f t="shared" si="0"/>
        <v>0</v>
      </c>
      <c r="K14" s="24">
        <f t="shared" si="1"/>
        <v>0</v>
      </c>
      <c r="L14" s="61">
        <v>11357</v>
      </c>
      <c r="M14" s="61">
        <v>797</v>
      </c>
      <c r="N14" s="17">
        <v>41029</v>
      </c>
      <c r="O14" s="13">
        <f t="shared" si="2"/>
        <v>0</v>
      </c>
      <c r="P14" s="13">
        <f t="shared" si="3"/>
        <v>0</v>
      </c>
      <c r="Q14" s="21">
        <v>11357</v>
      </c>
      <c r="R14" s="22">
        <v>797</v>
      </c>
      <c r="S14" s="23">
        <v>41029</v>
      </c>
      <c r="T14" s="24">
        <f t="shared" si="4"/>
        <v>0</v>
      </c>
      <c r="U14" s="24">
        <f t="shared" si="5"/>
        <v>0</v>
      </c>
      <c r="V14" s="11">
        <f t="shared" si="6"/>
        <v>0</v>
      </c>
      <c r="W14" s="18">
        <f t="shared" si="7"/>
        <v>0</v>
      </c>
    </row>
    <row r="15" spans="1:23" ht="18" customHeight="1" x14ac:dyDescent="0.25">
      <c r="A15" s="9" t="s">
        <v>12</v>
      </c>
      <c r="B15" s="7">
        <v>981</v>
      </c>
      <c r="C15" s="7">
        <v>94</v>
      </c>
      <c r="D15" s="17">
        <v>41604</v>
      </c>
      <c r="E15" s="13">
        <f>+B15-Febrero!O15</f>
        <v>0</v>
      </c>
      <c r="F15" s="13">
        <f>+C15-Febrero!P15</f>
        <v>0</v>
      </c>
      <c r="G15" s="22">
        <v>981</v>
      </c>
      <c r="H15" s="22">
        <v>94</v>
      </c>
      <c r="I15" s="23">
        <v>41604</v>
      </c>
      <c r="J15" s="24">
        <f t="shared" si="0"/>
        <v>0</v>
      </c>
      <c r="K15" s="24">
        <f t="shared" si="1"/>
        <v>0</v>
      </c>
      <c r="L15" s="61">
        <v>981</v>
      </c>
      <c r="M15" s="61">
        <v>94</v>
      </c>
      <c r="N15" s="17">
        <v>41604</v>
      </c>
      <c r="O15" s="13">
        <f t="shared" si="2"/>
        <v>0</v>
      </c>
      <c r="P15" s="13">
        <f t="shared" si="3"/>
        <v>0</v>
      </c>
      <c r="Q15" s="22">
        <v>981</v>
      </c>
      <c r="R15" s="22">
        <v>94</v>
      </c>
      <c r="S15" s="23">
        <v>41604</v>
      </c>
      <c r="T15" s="24">
        <f t="shared" si="4"/>
        <v>0</v>
      </c>
      <c r="U15" s="24">
        <f t="shared" si="5"/>
        <v>0</v>
      </c>
      <c r="V15" s="11">
        <f t="shared" si="6"/>
        <v>0</v>
      </c>
      <c r="W15" s="18">
        <f t="shared" si="7"/>
        <v>0</v>
      </c>
    </row>
    <row r="16" spans="1:23" ht="18" customHeight="1" x14ac:dyDescent="0.25">
      <c r="A16" s="9" t="s">
        <v>13</v>
      </c>
      <c r="B16" s="5">
        <v>219382</v>
      </c>
      <c r="C16" s="5">
        <v>143275</v>
      </c>
      <c r="D16" s="17">
        <v>41616</v>
      </c>
      <c r="E16" s="13">
        <f>+B16-Febrero!O16</f>
        <v>7</v>
      </c>
      <c r="F16" s="13">
        <f>+C16-Febrero!P16</f>
        <v>3</v>
      </c>
      <c r="G16" s="21">
        <v>219384</v>
      </c>
      <c r="H16" s="21">
        <v>143278</v>
      </c>
      <c r="I16" s="23">
        <v>41616</v>
      </c>
      <c r="J16" s="24">
        <f t="shared" si="0"/>
        <v>2</v>
      </c>
      <c r="K16" s="24">
        <f t="shared" si="1"/>
        <v>3</v>
      </c>
      <c r="L16" s="61">
        <v>219387</v>
      </c>
      <c r="M16" s="61">
        <v>143281</v>
      </c>
      <c r="N16" s="17">
        <v>41616</v>
      </c>
      <c r="O16" s="13">
        <f t="shared" si="2"/>
        <v>3</v>
      </c>
      <c r="P16" s="13">
        <f t="shared" si="3"/>
        <v>3</v>
      </c>
      <c r="Q16" s="21">
        <v>219393</v>
      </c>
      <c r="R16" s="21">
        <v>143287</v>
      </c>
      <c r="S16" s="23">
        <v>41616</v>
      </c>
      <c r="T16" s="24">
        <f t="shared" si="4"/>
        <v>6</v>
      </c>
      <c r="U16" s="24">
        <f t="shared" si="5"/>
        <v>6</v>
      </c>
      <c r="V16" s="11">
        <f t="shared" si="6"/>
        <v>18</v>
      </c>
      <c r="W16" s="18">
        <f t="shared" si="7"/>
        <v>15</v>
      </c>
    </row>
    <row r="17" spans="1:23" ht="18" customHeight="1" x14ac:dyDescent="0.25">
      <c r="A17" s="9" t="s">
        <v>14</v>
      </c>
      <c r="B17" s="7">
        <v>490</v>
      </c>
      <c r="C17" s="7">
        <v>0</v>
      </c>
      <c r="D17" s="17">
        <v>39896</v>
      </c>
      <c r="E17" s="13">
        <f>+B17-Febrero!O17</f>
        <v>0</v>
      </c>
      <c r="F17" s="13">
        <f>+C17-Febrero!P17</f>
        <v>0</v>
      </c>
      <c r="G17" s="22">
        <v>490</v>
      </c>
      <c r="H17" s="22">
        <v>0</v>
      </c>
      <c r="I17" s="23">
        <v>39896</v>
      </c>
      <c r="J17" s="24">
        <f t="shared" si="0"/>
        <v>0</v>
      </c>
      <c r="K17" s="24">
        <f t="shared" si="1"/>
        <v>0</v>
      </c>
      <c r="L17" s="61">
        <v>490</v>
      </c>
      <c r="M17" s="61">
        <v>0</v>
      </c>
      <c r="N17" s="17">
        <v>39896</v>
      </c>
      <c r="O17" s="13">
        <f t="shared" si="2"/>
        <v>0</v>
      </c>
      <c r="P17" s="13">
        <f t="shared" si="3"/>
        <v>0</v>
      </c>
      <c r="Q17" s="22">
        <v>490</v>
      </c>
      <c r="R17" s="22">
        <v>0</v>
      </c>
      <c r="S17" s="23">
        <v>39896</v>
      </c>
      <c r="T17" s="24">
        <f t="shared" si="4"/>
        <v>0</v>
      </c>
      <c r="U17" s="24">
        <f t="shared" si="5"/>
        <v>0</v>
      </c>
      <c r="V17" s="11">
        <f t="shared" si="6"/>
        <v>0</v>
      </c>
      <c r="W17" s="18">
        <f t="shared" si="7"/>
        <v>0</v>
      </c>
    </row>
    <row r="18" spans="1:23" ht="18" customHeight="1" x14ac:dyDescent="0.25">
      <c r="A18" s="9" t="s">
        <v>15</v>
      </c>
      <c r="B18" s="5">
        <v>2465</v>
      </c>
      <c r="C18" s="7">
        <v>38</v>
      </c>
      <c r="D18" s="17">
        <v>40386</v>
      </c>
      <c r="E18" s="13">
        <f>+B18-Febrero!O18</f>
        <v>0</v>
      </c>
      <c r="F18" s="13">
        <f>+C18-Febrero!P18</f>
        <v>0</v>
      </c>
      <c r="G18" s="21">
        <v>2465</v>
      </c>
      <c r="H18" s="22">
        <v>38</v>
      </c>
      <c r="I18" s="23">
        <v>40386</v>
      </c>
      <c r="J18" s="24">
        <f t="shared" si="0"/>
        <v>0</v>
      </c>
      <c r="K18" s="24">
        <f t="shared" si="1"/>
        <v>0</v>
      </c>
      <c r="L18" s="61">
        <v>2465</v>
      </c>
      <c r="M18" s="61">
        <v>38</v>
      </c>
      <c r="N18" s="17">
        <v>40386</v>
      </c>
      <c r="O18" s="13">
        <f t="shared" si="2"/>
        <v>0</v>
      </c>
      <c r="P18" s="13">
        <f t="shared" si="3"/>
        <v>0</v>
      </c>
      <c r="Q18" s="21">
        <v>2465</v>
      </c>
      <c r="R18" s="22">
        <v>38</v>
      </c>
      <c r="S18" s="23">
        <v>40386</v>
      </c>
      <c r="T18" s="24">
        <f t="shared" si="4"/>
        <v>0</v>
      </c>
      <c r="U18" s="24">
        <f t="shared" si="5"/>
        <v>0</v>
      </c>
      <c r="V18" s="11">
        <f t="shared" si="6"/>
        <v>0</v>
      </c>
      <c r="W18" s="18">
        <f t="shared" si="7"/>
        <v>0</v>
      </c>
    </row>
    <row r="19" spans="1:23" ht="18" customHeight="1" x14ac:dyDescent="0.25">
      <c r="A19" s="9" t="s">
        <v>16</v>
      </c>
      <c r="B19" s="5">
        <v>1550</v>
      </c>
      <c r="C19" s="7">
        <v>461</v>
      </c>
      <c r="D19" s="17">
        <v>35055</v>
      </c>
      <c r="E19" s="13">
        <f>+B19-Febrero!O19</f>
        <v>0</v>
      </c>
      <c r="F19" s="13">
        <f>+C19-Febrero!P19</f>
        <v>0</v>
      </c>
      <c r="G19" s="21">
        <v>1550</v>
      </c>
      <c r="H19" s="22">
        <v>461</v>
      </c>
      <c r="I19" s="23">
        <v>35055</v>
      </c>
      <c r="J19" s="24">
        <f t="shared" si="0"/>
        <v>0</v>
      </c>
      <c r="K19" s="24">
        <f t="shared" si="1"/>
        <v>0</v>
      </c>
      <c r="L19" s="61">
        <v>1550</v>
      </c>
      <c r="M19" s="61">
        <v>461</v>
      </c>
      <c r="N19" s="17">
        <v>35055</v>
      </c>
      <c r="O19" s="13">
        <f t="shared" si="2"/>
        <v>0</v>
      </c>
      <c r="P19" s="13">
        <f t="shared" si="3"/>
        <v>0</v>
      </c>
      <c r="Q19" s="21">
        <v>1550</v>
      </c>
      <c r="R19" s="22">
        <v>461</v>
      </c>
      <c r="S19" s="23">
        <v>35055</v>
      </c>
      <c r="T19" s="24">
        <f t="shared" si="4"/>
        <v>0</v>
      </c>
      <c r="U19" s="24">
        <f t="shared" si="5"/>
        <v>0</v>
      </c>
      <c r="V19" s="11">
        <f t="shared" si="6"/>
        <v>0</v>
      </c>
      <c r="W19" s="18">
        <f t="shared" si="7"/>
        <v>0</v>
      </c>
    </row>
    <row r="20" spans="1:23" ht="18" customHeight="1" x14ac:dyDescent="0.25">
      <c r="A20" s="9" t="s">
        <v>17</v>
      </c>
      <c r="B20" s="5">
        <v>23975</v>
      </c>
      <c r="C20" s="5">
        <v>5472</v>
      </c>
      <c r="D20" s="17">
        <v>41633</v>
      </c>
      <c r="E20" s="13">
        <f>+B20-Febrero!O20</f>
        <v>0</v>
      </c>
      <c r="F20" s="13">
        <f>+C20-Febrero!P20</f>
        <v>0</v>
      </c>
      <c r="G20" s="21">
        <v>23975</v>
      </c>
      <c r="H20" s="21">
        <v>5472</v>
      </c>
      <c r="I20" s="23">
        <v>41633</v>
      </c>
      <c r="J20" s="24">
        <f t="shared" si="0"/>
        <v>0</v>
      </c>
      <c r="K20" s="24">
        <f t="shared" si="1"/>
        <v>0</v>
      </c>
      <c r="L20" s="61">
        <v>24105</v>
      </c>
      <c r="M20" s="61">
        <v>5472</v>
      </c>
      <c r="N20" s="17">
        <v>41698</v>
      </c>
      <c r="O20" s="13">
        <f t="shared" si="2"/>
        <v>130</v>
      </c>
      <c r="P20" s="13">
        <f t="shared" si="3"/>
        <v>0</v>
      </c>
      <c r="Q20" s="21">
        <v>24108</v>
      </c>
      <c r="R20" s="21">
        <v>5472</v>
      </c>
      <c r="S20" s="23">
        <v>41698</v>
      </c>
      <c r="T20" s="24">
        <f t="shared" si="4"/>
        <v>3</v>
      </c>
      <c r="U20" s="24">
        <f t="shared" si="5"/>
        <v>0</v>
      </c>
      <c r="V20" s="11">
        <f t="shared" si="6"/>
        <v>133</v>
      </c>
      <c r="W20" s="18">
        <f t="shared" si="7"/>
        <v>0</v>
      </c>
    </row>
    <row r="21" spans="1:23" ht="18" customHeight="1" x14ac:dyDescent="0.25">
      <c r="A21" s="9" t="s">
        <v>18</v>
      </c>
      <c r="B21" s="5">
        <v>2807</v>
      </c>
      <c r="C21" s="5">
        <v>1944</v>
      </c>
      <c r="D21" s="17">
        <v>41654</v>
      </c>
      <c r="E21" s="13">
        <f>+B21-Febrero!O21</f>
        <v>0</v>
      </c>
      <c r="F21" s="13">
        <f>+C21-Febrero!P21</f>
        <v>0</v>
      </c>
      <c r="G21" s="21">
        <v>2807</v>
      </c>
      <c r="H21" s="21">
        <v>1944</v>
      </c>
      <c r="I21" s="23">
        <v>41654</v>
      </c>
      <c r="J21" s="24">
        <f t="shared" si="0"/>
        <v>0</v>
      </c>
      <c r="K21" s="24">
        <f t="shared" si="1"/>
        <v>0</v>
      </c>
      <c r="L21" s="61">
        <v>2807</v>
      </c>
      <c r="M21" s="61">
        <v>1944</v>
      </c>
      <c r="N21" s="17">
        <v>41654</v>
      </c>
      <c r="O21" s="13">
        <f t="shared" si="2"/>
        <v>0</v>
      </c>
      <c r="P21" s="13">
        <f t="shared" si="3"/>
        <v>0</v>
      </c>
      <c r="Q21" s="21">
        <v>2807</v>
      </c>
      <c r="R21" s="21">
        <v>1944</v>
      </c>
      <c r="S21" s="23">
        <v>41654</v>
      </c>
      <c r="T21" s="24">
        <f t="shared" si="4"/>
        <v>0</v>
      </c>
      <c r="U21" s="24">
        <f t="shared" si="5"/>
        <v>0</v>
      </c>
      <c r="V21" s="11">
        <f t="shared" si="6"/>
        <v>0</v>
      </c>
      <c r="W21" s="18">
        <f t="shared" si="7"/>
        <v>0</v>
      </c>
    </row>
    <row r="22" spans="1:23" ht="18" customHeight="1" x14ac:dyDescent="0.25">
      <c r="A22" s="9" t="s">
        <v>19</v>
      </c>
      <c r="B22" s="5">
        <v>10530</v>
      </c>
      <c r="C22" s="5">
        <v>3072</v>
      </c>
      <c r="D22" s="17">
        <v>41639</v>
      </c>
      <c r="E22" s="13">
        <f>+B22-Febrero!O22</f>
        <v>0</v>
      </c>
      <c r="F22" s="13">
        <f>+C22-Febrero!P22</f>
        <v>0</v>
      </c>
      <c r="G22" s="21">
        <v>10530</v>
      </c>
      <c r="H22" s="21">
        <v>3072</v>
      </c>
      <c r="I22" s="23">
        <v>41639</v>
      </c>
      <c r="J22" s="24">
        <f t="shared" si="0"/>
        <v>0</v>
      </c>
      <c r="K22" s="24">
        <f t="shared" si="1"/>
        <v>0</v>
      </c>
      <c r="L22" s="61">
        <v>10530</v>
      </c>
      <c r="M22" s="61">
        <v>3072</v>
      </c>
      <c r="N22" s="17">
        <v>41639</v>
      </c>
      <c r="O22" s="13">
        <f t="shared" si="2"/>
        <v>0</v>
      </c>
      <c r="P22" s="13">
        <f t="shared" si="3"/>
        <v>0</v>
      </c>
      <c r="Q22" s="21">
        <v>10530</v>
      </c>
      <c r="R22" s="21">
        <v>3072</v>
      </c>
      <c r="S22" s="23">
        <v>41639</v>
      </c>
      <c r="T22" s="24">
        <f t="shared" si="4"/>
        <v>0</v>
      </c>
      <c r="U22" s="24">
        <f t="shared" si="5"/>
        <v>0</v>
      </c>
      <c r="V22" s="11">
        <f t="shared" si="6"/>
        <v>0</v>
      </c>
      <c r="W22" s="18">
        <f t="shared" si="7"/>
        <v>0</v>
      </c>
    </row>
    <row r="23" spans="1:23" ht="18" customHeight="1" x14ac:dyDescent="0.25">
      <c r="A23" s="9" t="s">
        <v>20</v>
      </c>
      <c r="B23" s="5">
        <v>27159</v>
      </c>
      <c r="C23" s="7">
        <v>0</v>
      </c>
      <c r="D23" s="17">
        <v>35734</v>
      </c>
      <c r="E23" s="13">
        <f>+B23-Febrero!O23</f>
        <v>0</v>
      </c>
      <c r="F23" s="13">
        <f>+C23-Febrero!P23</f>
        <v>0</v>
      </c>
      <c r="G23" s="21">
        <v>27159</v>
      </c>
      <c r="H23" s="22">
        <v>0</v>
      </c>
      <c r="I23" s="23">
        <v>35734</v>
      </c>
      <c r="J23" s="24">
        <f t="shared" si="0"/>
        <v>0</v>
      </c>
      <c r="K23" s="24">
        <f t="shared" si="1"/>
        <v>0</v>
      </c>
      <c r="L23" s="61">
        <v>27159</v>
      </c>
      <c r="M23" s="61">
        <v>0</v>
      </c>
      <c r="N23" s="17">
        <v>35734</v>
      </c>
      <c r="O23" s="13">
        <f t="shared" si="2"/>
        <v>0</v>
      </c>
      <c r="P23" s="13">
        <f t="shared" si="3"/>
        <v>0</v>
      </c>
      <c r="Q23" s="21">
        <v>27159</v>
      </c>
      <c r="R23" s="22">
        <v>0</v>
      </c>
      <c r="S23" s="23">
        <v>35734</v>
      </c>
      <c r="T23" s="24">
        <f t="shared" si="4"/>
        <v>0</v>
      </c>
      <c r="U23" s="24">
        <f t="shared" si="5"/>
        <v>0</v>
      </c>
      <c r="V23" s="11">
        <f t="shared" si="6"/>
        <v>0</v>
      </c>
      <c r="W23" s="18">
        <f t="shared" si="7"/>
        <v>0</v>
      </c>
    </row>
    <row r="24" spans="1:23" x14ac:dyDescent="0.25">
      <c r="A24" s="1" t="s">
        <v>0</v>
      </c>
      <c r="B24" s="55">
        <f>SUM(B4:B23)</f>
        <v>2190879</v>
      </c>
      <c r="C24" s="55">
        <f>SUM(C4:C23)</f>
        <v>1071694</v>
      </c>
      <c r="D24" s="2"/>
      <c r="E24" s="14">
        <f>+B24-Febrero!O24</f>
        <v>1134</v>
      </c>
      <c r="F24" s="14">
        <f>+C24-Febrero!P24</f>
        <v>1337</v>
      </c>
      <c r="G24" s="28">
        <f>SUM(G4:G23)</f>
        <v>2191939</v>
      </c>
      <c r="H24" s="28">
        <f>SUM(H4:H23)</f>
        <v>1071962</v>
      </c>
      <c r="J24" s="27">
        <f>SUM(J4:J23)</f>
        <v>1060</v>
      </c>
      <c r="K24" s="27">
        <f>SUM(K4:K23)</f>
        <v>268</v>
      </c>
      <c r="L24" s="62">
        <f t="shared" ref="L24:M24" si="8">SUM(L4:L23)</f>
        <v>2194237</v>
      </c>
      <c r="M24" s="62">
        <f t="shared" si="8"/>
        <v>1073216</v>
      </c>
      <c r="O24" s="14">
        <f>SUM(O4:O23)</f>
        <v>2298</v>
      </c>
      <c r="P24" s="14">
        <f>SUM(P4:P23)</f>
        <v>1254</v>
      </c>
      <c r="Q24" s="26">
        <f>SUM(Q4:Q23)</f>
        <v>2195545</v>
      </c>
      <c r="R24" s="26">
        <f>SUM(R4:R23)</f>
        <v>1073256</v>
      </c>
      <c r="T24" s="27">
        <f>SUM(T4:T23)</f>
        <v>1308</v>
      </c>
      <c r="U24" s="27">
        <f>SUM(U4:U23)</f>
        <v>40</v>
      </c>
      <c r="V24" s="11">
        <f>SUM(V4:V23)</f>
        <v>5800</v>
      </c>
      <c r="W24" s="11">
        <f>SUM(W4:W23)</f>
        <v>2899</v>
      </c>
    </row>
    <row r="25" spans="1:23" x14ac:dyDescent="0.25">
      <c r="A25" s="95" t="s">
        <v>28</v>
      </c>
      <c r="B25" s="95"/>
      <c r="C25" s="95"/>
      <c r="D25" s="2"/>
      <c r="E25" s="2"/>
      <c r="F25" s="2"/>
    </row>
    <row r="30" spans="1:23" ht="33.75" x14ac:dyDescent="0.25">
      <c r="A30" s="79" t="s">
        <v>50</v>
      </c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</row>
    <row r="31" spans="1:23" ht="45" customHeight="1" thickBot="1" x14ac:dyDescent="0.3">
      <c r="A31" s="97" t="s">
        <v>71</v>
      </c>
      <c r="B31" s="97"/>
      <c r="C31" s="97"/>
      <c r="D31" s="97"/>
      <c r="E31" s="97"/>
      <c r="F31" s="97"/>
      <c r="G31" s="97"/>
      <c r="I31" s="83"/>
      <c r="J31" s="83"/>
      <c r="K31" s="83"/>
      <c r="N31" s="32" t="s">
        <v>45</v>
      </c>
      <c r="O31" s="80" t="s">
        <v>49</v>
      </c>
      <c r="P31" s="81"/>
      <c r="Q31" s="82"/>
      <c r="T31" s="10"/>
    </row>
    <row r="32" spans="1:23" ht="120.75" thickBot="1" x14ac:dyDescent="0.3">
      <c r="A32" s="86" t="s">
        <v>21</v>
      </c>
      <c r="B32" s="88" t="s">
        <v>69</v>
      </c>
      <c r="C32" s="89"/>
      <c r="D32" s="86" t="s">
        <v>70</v>
      </c>
      <c r="E32" s="86" t="s">
        <v>52</v>
      </c>
      <c r="F32" s="86" t="s">
        <v>53</v>
      </c>
      <c r="G32" s="86" t="s">
        <v>60</v>
      </c>
      <c r="J32" s="83" t="s">
        <v>99</v>
      </c>
      <c r="K32" s="83"/>
      <c r="L32" s="84"/>
      <c r="M32" s="46" t="s">
        <v>44</v>
      </c>
      <c r="N32" s="31">
        <v>41729</v>
      </c>
      <c r="O32" s="29" t="s">
        <v>46</v>
      </c>
      <c r="P32" s="29" t="s">
        <v>42</v>
      </c>
      <c r="Q32" s="29" t="s">
        <v>43</v>
      </c>
      <c r="T32" s="10"/>
    </row>
    <row r="33" spans="1:20" ht="45.75" thickBot="1" x14ac:dyDescent="0.3">
      <c r="A33" s="87"/>
      <c r="B33" s="56" t="s">
        <v>61</v>
      </c>
      <c r="C33" s="56" t="s">
        <v>23</v>
      </c>
      <c r="D33" s="87"/>
      <c r="E33" s="87"/>
      <c r="F33" s="87"/>
      <c r="G33" s="87"/>
      <c r="J33" s="48" t="s">
        <v>21</v>
      </c>
      <c r="K33" s="36" t="s">
        <v>41</v>
      </c>
      <c r="L33" s="35" t="s">
        <v>23</v>
      </c>
      <c r="M33" s="47"/>
      <c r="N33" s="31"/>
      <c r="O33" s="30">
        <f>COUNTIF($M$34:$M$53,"&lt;124")</f>
        <v>9</v>
      </c>
      <c r="P33" s="33">
        <f>COUNT($M$34:$M$53)-COUNTIF($M$34:$M$53,"&lt;124")-COUNTIF($M$34:$M$53,"&gt;730")</f>
        <v>4</v>
      </c>
      <c r="Q33" s="30">
        <f>COUNTIF($M$34:$M$53,"&gt;730")</f>
        <v>7</v>
      </c>
      <c r="T33" s="10"/>
    </row>
    <row r="34" spans="1:20" ht="15.75" thickBot="1" x14ac:dyDescent="0.3">
      <c r="A34" s="34" t="s">
        <v>73</v>
      </c>
      <c r="B34" s="41">
        <f>+V4</f>
        <v>1148</v>
      </c>
      <c r="C34" s="37">
        <f>+W4</f>
        <v>4</v>
      </c>
      <c r="D34" s="64">
        <v>0</v>
      </c>
      <c r="E34" s="63">
        <v>41704</v>
      </c>
      <c r="F34" s="59" t="s">
        <v>54</v>
      </c>
      <c r="G34" s="45">
        <f t="shared" ref="G34:G53" si="9">+S4</f>
        <v>41696</v>
      </c>
      <c r="J34" s="34" t="s">
        <v>73</v>
      </c>
      <c r="K34" s="37">
        <f t="shared" ref="K34:K53" si="10">+Q4</f>
        <v>134906</v>
      </c>
      <c r="L34" s="41">
        <f t="shared" ref="L34:L53" si="11">+R4</f>
        <v>74979</v>
      </c>
      <c r="M34" s="38">
        <f t="shared" ref="M34:M53" si="12">$N$32-G34</f>
        <v>33</v>
      </c>
      <c r="T34" s="10"/>
    </row>
    <row r="35" spans="1:20" ht="15.75" thickBot="1" x14ac:dyDescent="0.3">
      <c r="A35" s="34" t="s">
        <v>74</v>
      </c>
      <c r="B35" s="41">
        <f t="shared" ref="B35:B53" si="13">+V5</f>
        <v>0</v>
      </c>
      <c r="C35" s="37">
        <f t="shared" ref="C35:C53" si="14">+W5</f>
        <v>0</v>
      </c>
      <c r="D35" s="64">
        <v>0</v>
      </c>
      <c r="E35" s="63">
        <v>41463</v>
      </c>
      <c r="F35" s="59" t="s">
        <v>54</v>
      </c>
      <c r="G35" s="45">
        <f t="shared" si="9"/>
        <v>39654</v>
      </c>
      <c r="J35" s="34" t="s">
        <v>74</v>
      </c>
      <c r="K35" s="37">
        <f t="shared" si="10"/>
        <v>316</v>
      </c>
      <c r="L35" s="41">
        <f t="shared" si="11"/>
        <v>0</v>
      </c>
      <c r="M35" s="38">
        <f t="shared" si="12"/>
        <v>2075</v>
      </c>
      <c r="T35" s="10"/>
    </row>
    <row r="36" spans="1:20" ht="15.75" thickBot="1" x14ac:dyDescent="0.3">
      <c r="A36" s="34" t="s">
        <v>75</v>
      </c>
      <c r="B36" s="41">
        <f t="shared" si="13"/>
        <v>1390</v>
      </c>
      <c r="C36" s="37">
        <f t="shared" si="14"/>
        <v>201</v>
      </c>
      <c r="D36" s="64">
        <v>1045</v>
      </c>
      <c r="E36" s="63">
        <v>41723</v>
      </c>
      <c r="F36" s="59" t="s">
        <v>54</v>
      </c>
      <c r="G36" s="45">
        <f t="shared" si="9"/>
        <v>41716</v>
      </c>
      <c r="J36" s="34" t="s">
        <v>75</v>
      </c>
      <c r="K36" s="37">
        <f t="shared" si="10"/>
        <v>482542</v>
      </c>
      <c r="L36" s="41">
        <f t="shared" si="11"/>
        <v>271098</v>
      </c>
      <c r="M36" s="38">
        <f t="shared" si="12"/>
        <v>13</v>
      </c>
      <c r="T36" s="10"/>
    </row>
    <row r="37" spans="1:20" ht="15.75" thickBot="1" x14ac:dyDescent="0.3">
      <c r="A37" s="34" t="s">
        <v>76</v>
      </c>
      <c r="B37" s="41">
        <f t="shared" si="13"/>
        <v>0</v>
      </c>
      <c r="C37" s="37">
        <f t="shared" si="14"/>
        <v>0</v>
      </c>
      <c r="D37" s="64">
        <v>0</v>
      </c>
      <c r="E37" s="63">
        <v>41387</v>
      </c>
      <c r="F37" s="59" t="s">
        <v>54</v>
      </c>
      <c r="G37" s="45">
        <f t="shared" si="9"/>
        <v>39745</v>
      </c>
      <c r="J37" s="34" t="s">
        <v>76</v>
      </c>
      <c r="K37" s="37">
        <f t="shared" si="10"/>
        <v>47716</v>
      </c>
      <c r="L37" s="41">
        <f t="shared" si="11"/>
        <v>31</v>
      </c>
      <c r="M37" s="38">
        <f t="shared" si="12"/>
        <v>1984</v>
      </c>
      <c r="T37" s="10"/>
    </row>
    <row r="38" spans="1:20" ht="15.75" thickBot="1" x14ac:dyDescent="0.3">
      <c r="A38" s="34" t="s">
        <v>77</v>
      </c>
      <c r="B38" s="41">
        <f t="shared" si="13"/>
        <v>148</v>
      </c>
      <c r="C38" s="37">
        <f t="shared" si="14"/>
        <v>0</v>
      </c>
      <c r="D38" s="64">
        <v>52</v>
      </c>
      <c r="E38" s="63">
        <v>41726</v>
      </c>
      <c r="F38" s="59" t="s">
        <v>101</v>
      </c>
      <c r="G38" s="45">
        <f t="shared" si="9"/>
        <v>41708</v>
      </c>
      <c r="J38" s="34" t="s">
        <v>77</v>
      </c>
      <c r="K38" s="37">
        <f t="shared" si="10"/>
        <v>22298</v>
      </c>
      <c r="L38" s="41">
        <f t="shared" si="11"/>
        <v>5376</v>
      </c>
      <c r="M38" s="38">
        <f t="shared" si="12"/>
        <v>21</v>
      </c>
      <c r="N38" s="10"/>
      <c r="T38" s="10"/>
    </row>
    <row r="39" spans="1:20" ht="15.75" thickBot="1" x14ac:dyDescent="0.3">
      <c r="A39" s="34" t="s">
        <v>78</v>
      </c>
      <c r="B39" s="41">
        <f t="shared" si="13"/>
        <v>43</v>
      </c>
      <c r="C39" s="37">
        <f t="shared" si="14"/>
        <v>0</v>
      </c>
      <c r="D39" s="64">
        <v>0</v>
      </c>
      <c r="E39" s="63">
        <v>41703</v>
      </c>
      <c r="F39" s="59" t="s">
        <v>54</v>
      </c>
      <c r="G39" s="45">
        <f t="shared" si="9"/>
        <v>41698</v>
      </c>
      <c r="J39" s="34" t="s">
        <v>78</v>
      </c>
      <c r="K39" s="37">
        <f t="shared" si="10"/>
        <v>6619</v>
      </c>
      <c r="L39" s="41">
        <f t="shared" si="11"/>
        <v>2370</v>
      </c>
      <c r="M39" s="38">
        <f t="shared" si="12"/>
        <v>31</v>
      </c>
      <c r="N39" s="15"/>
      <c r="O39" s="15"/>
      <c r="P39" s="16"/>
      <c r="T39" s="10"/>
    </row>
    <row r="40" spans="1:20" ht="15.75" thickBot="1" x14ac:dyDescent="0.3">
      <c r="A40" s="34" t="s">
        <v>79</v>
      </c>
      <c r="B40" s="41">
        <f t="shared" si="13"/>
        <v>0</v>
      </c>
      <c r="C40" s="37">
        <f t="shared" si="14"/>
        <v>0</v>
      </c>
      <c r="D40" s="64">
        <v>0</v>
      </c>
      <c r="E40" s="63">
        <v>41527</v>
      </c>
      <c r="F40" s="59" t="s">
        <v>54</v>
      </c>
      <c r="G40" s="45">
        <f t="shared" si="9"/>
        <v>41121</v>
      </c>
      <c r="J40" s="34" t="s">
        <v>79</v>
      </c>
      <c r="K40" s="37">
        <f t="shared" si="10"/>
        <v>4111</v>
      </c>
      <c r="L40" s="41">
        <f t="shared" si="11"/>
        <v>3191</v>
      </c>
      <c r="M40" s="38">
        <f t="shared" si="12"/>
        <v>608</v>
      </c>
      <c r="N40" s="10"/>
      <c r="O40" s="10"/>
      <c r="P40" s="16"/>
      <c r="T40" s="10"/>
    </row>
    <row r="41" spans="1:20" ht="15.75" thickBot="1" x14ac:dyDescent="0.3">
      <c r="A41" s="34" t="s">
        <v>80</v>
      </c>
      <c r="B41" s="41">
        <f t="shared" si="13"/>
        <v>0</v>
      </c>
      <c r="C41" s="37">
        <f t="shared" si="14"/>
        <v>0</v>
      </c>
      <c r="D41" s="64">
        <v>0</v>
      </c>
      <c r="E41" s="63">
        <v>41340</v>
      </c>
      <c r="F41" s="59" t="s">
        <v>54</v>
      </c>
      <c r="G41" s="45">
        <f t="shared" si="9"/>
        <v>40939</v>
      </c>
      <c r="J41" s="34" t="s">
        <v>80</v>
      </c>
      <c r="K41" s="37">
        <f t="shared" si="10"/>
        <v>19731</v>
      </c>
      <c r="L41" s="41">
        <f t="shared" si="11"/>
        <v>6514</v>
      </c>
      <c r="M41" s="38">
        <f t="shared" si="12"/>
        <v>790</v>
      </c>
      <c r="N41" s="15"/>
      <c r="O41" s="15"/>
      <c r="P41" s="16"/>
      <c r="T41" s="10"/>
    </row>
    <row r="42" spans="1:20" ht="75.75" thickBot="1" x14ac:dyDescent="0.3">
      <c r="A42" s="34" t="s">
        <v>93</v>
      </c>
      <c r="B42" s="41">
        <f t="shared" si="13"/>
        <v>0</v>
      </c>
      <c r="C42" s="37">
        <f t="shared" si="14"/>
        <v>1</v>
      </c>
      <c r="D42" s="64">
        <v>0</v>
      </c>
      <c r="E42" s="63">
        <v>41719</v>
      </c>
      <c r="F42" s="60" t="s">
        <v>94</v>
      </c>
      <c r="G42" s="45">
        <f t="shared" si="9"/>
        <v>41430</v>
      </c>
      <c r="J42" s="34" t="s">
        <v>81</v>
      </c>
      <c r="K42" s="37">
        <f t="shared" si="10"/>
        <v>1690</v>
      </c>
      <c r="L42" s="41">
        <f t="shared" si="11"/>
        <v>6</v>
      </c>
      <c r="M42" s="38">
        <f t="shared" si="12"/>
        <v>299</v>
      </c>
      <c r="N42" s="15"/>
      <c r="O42" s="10"/>
      <c r="P42" s="16"/>
      <c r="T42" s="10"/>
    </row>
    <row r="43" spans="1:20" ht="15.75" thickBot="1" x14ac:dyDescent="0.3">
      <c r="A43" s="34" t="s">
        <v>82</v>
      </c>
      <c r="B43" s="41">
        <f t="shared" si="13"/>
        <v>2920</v>
      </c>
      <c r="C43" s="37">
        <f t="shared" si="14"/>
        <v>2678</v>
      </c>
      <c r="D43" s="64">
        <v>1979</v>
      </c>
      <c r="E43" s="63">
        <v>41726</v>
      </c>
      <c r="F43" s="59" t="s">
        <v>54</v>
      </c>
      <c r="G43" s="45">
        <f t="shared" si="9"/>
        <v>41718</v>
      </c>
      <c r="J43" s="34" t="s">
        <v>82</v>
      </c>
      <c r="K43" s="37">
        <f t="shared" si="10"/>
        <v>1174776</v>
      </c>
      <c r="L43" s="41">
        <f t="shared" si="11"/>
        <v>554526</v>
      </c>
      <c r="M43" s="38">
        <f t="shared" si="12"/>
        <v>11</v>
      </c>
      <c r="N43" s="15"/>
      <c r="O43" s="15"/>
      <c r="P43" s="16"/>
      <c r="T43" s="10"/>
    </row>
    <row r="44" spans="1:20" ht="150.75" thickBot="1" x14ac:dyDescent="0.3">
      <c r="A44" s="34" t="s">
        <v>83</v>
      </c>
      <c r="B44" s="41">
        <f t="shared" si="13"/>
        <v>0</v>
      </c>
      <c r="C44" s="37">
        <f t="shared" si="14"/>
        <v>0</v>
      </c>
      <c r="D44" s="64">
        <v>0</v>
      </c>
      <c r="E44" s="63">
        <v>41523</v>
      </c>
      <c r="F44" s="60" t="s">
        <v>95</v>
      </c>
      <c r="G44" s="45">
        <f t="shared" si="9"/>
        <v>41029</v>
      </c>
      <c r="J44" s="34" t="s">
        <v>83</v>
      </c>
      <c r="K44" s="37">
        <f t="shared" si="10"/>
        <v>11357</v>
      </c>
      <c r="L44" s="41">
        <f t="shared" si="11"/>
        <v>797</v>
      </c>
      <c r="M44" s="38">
        <f t="shared" si="12"/>
        <v>700</v>
      </c>
      <c r="N44" s="15"/>
      <c r="O44" s="15"/>
      <c r="P44" s="16"/>
      <c r="T44" s="10"/>
    </row>
    <row r="45" spans="1:20" ht="90.75" thickBot="1" x14ac:dyDescent="0.3">
      <c r="A45" s="34" t="s">
        <v>84</v>
      </c>
      <c r="B45" s="41">
        <f t="shared" si="13"/>
        <v>0</v>
      </c>
      <c r="C45" s="37">
        <f t="shared" si="14"/>
        <v>0</v>
      </c>
      <c r="D45" s="64">
        <v>0</v>
      </c>
      <c r="E45" s="63">
        <v>41682</v>
      </c>
      <c r="F45" s="60" t="s">
        <v>103</v>
      </c>
      <c r="G45" s="45">
        <f t="shared" si="9"/>
        <v>41604</v>
      </c>
      <c r="J45" s="34" t="s">
        <v>84</v>
      </c>
      <c r="K45" s="37">
        <f t="shared" si="10"/>
        <v>981</v>
      </c>
      <c r="L45" s="41">
        <f t="shared" si="11"/>
        <v>94</v>
      </c>
      <c r="M45" s="38">
        <f t="shared" si="12"/>
        <v>125</v>
      </c>
      <c r="N45" s="15"/>
      <c r="O45" s="15"/>
      <c r="P45" s="16"/>
      <c r="T45" s="10"/>
    </row>
    <row r="46" spans="1:20" ht="15.75" thickBot="1" x14ac:dyDescent="0.3">
      <c r="A46" s="34" t="s">
        <v>85</v>
      </c>
      <c r="B46" s="41">
        <f t="shared" si="13"/>
        <v>18</v>
      </c>
      <c r="C46" s="37">
        <f t="shared" si="14"/>
        <v>15</v>
      </c>
      <c r="D46" s="64">
        <v>0</v>
      </c>
      <c r="E46" s="63">
        <v>41725</v>
      </c>
      <c r="F46" s="59" t="s">
        <v>96</v>
      </c>
      <c r="G46" s="45">
        <f t="shared" si="9"/>
        <v>41616</v>
      </c>
      <c r="J46" s="34" t="s">
        <v>85</v>
      </c>
      <c r="K46" s="37">
        <f t="shared" si="10"/>
        <v>219393</v>
      </c>
      <c r="L46" s="41">
        <f t="shared" si="11"/>
        <v>143287</v>
      </c>
      <c r="M46" s="38">
        <f t="shared" si="12"/>
        <v>113</v>
      </c>
      <c r="N46" s="15"/>
      <c r="O46" s="15"/>
      <c r="P46" s="16"/>
      <c r="T46" s="10"/>
    </row>
    <row r="47" spans="1:20" ht="15.75" thickBot="1" x14ac:dyDescent="0.3">
      <c r="A47" s="34" t="s">
        <v>72</v>
      </c>
      <c r="B47" s="41">
        <f t="shared" si="13"/>
        <v>0</v>
      </c>
      <c r="C47" s="37">
        <f t="shared" si="14"/>
        <v>0</v>
      </c>
      <c r="D47" s="64">
        <v>0</v>
      </c>
      <c r="E47" s="64" t="s">
        <v>92</v>
      </c>
      <c r="F47" s="59" t="s">
        <v>54</v>
      </c>
      <c r="G47" s="45">
        <f t="shared" si="9"/>
        <v>39896</v>
      </c>
      <c r="J47" s="34" t="s">
        <v>72</v>
      </c>
      <c r="K47" s="37">
        <f t="shared" si="10"/>
        <v>490</v>
      </c>
      <c r="L47" s="41">
        <f t="shared" si="11"/>
        <v>0</v>
      </c>
      <c r="M47" s="38">
        <f t="shared" si="12"/>
        <v>1833</v>
      </c>
      <c r="N47" s="15"/>
      <c r="O47" s="10"/>
      <c r="P47" s="16"/>
      <c r="T47" s="10"/>
    </row>
    <row r="48" spans="1:20" ht="75.75" thickBot="1" x14ac:dyDescent="0.3">
      <c r="A48" s="34" t="s">
        <v>86</v>
      </c>
      <c r="B48" s="41">
        <f t="shared" si="13"/>
        <v>0</v>
      </c>
      <c r="C48" s="37">
        <f t="shared" si="14"/>
        <v>0</v>
      </c>
      <c r="D48" s="64">
        <v>0</v>
      </c>
      <c r="E48" s="63">
        <v>41596</v>
      </c>
      <c r="F48" s="60" t="s">
        <v>100</v>
      </c>
      <c r="G48" s="45">
        <f t="shared" si="9"/>
        <v>40386</v>
      </c>
      <c r="J48" s="34" t="s">
        <v>86</v>
      </c>
      <c r="K48" s="37">
        <f t="shared" si="10"/>
        <v>2465</v>
      </c>
      <c r="L48" s="41">
        <f t="shared" si="11"/>
        <v>38</v>
      </c>
      <c r="M48" s="38">
        <f t="shared" si="12"/>
        <v>1343</v>
      </c>
      <c r="N48" s="15"/>
      <c r="O48" s="15"/>
      <c r="P48" s="16"/>
      <c r="T48" s="10"/>
    </row>
    <row r="49" spans="1:20" ht="15.75" thickBot="1" x14ac:dyDescent="0.3">
      <c r="A49" s="34" t="s">
        <v>87</v>
      </c>
      <c r="B49" s="41">
        <f t="shared" si="13"/>
        <v>0</v>
      </c>
      <c r="C49" s="37">
        <f t="shared" si="14"/>
        <v>0</v>
      </c>
      <c r="D49" s="64">
        <v>0</v>
      </c>
      <c r="E49" s="64" t="s">
        <v>92</v>
      </c>
      <c r="F49" s="59" t="s">
        <v>54</v>
      </c>
      <c r="G49" s="45">
        <f t="shared" si="9"/>
        <v>35055</v>
      </c>
      <c r="J49" s="34" t="s">
        <v>87</v>
      </c>
      <c r="K49" s="37">
        <f t="shared" si="10"/>
        <v>1550</v>
      </c>
      <c r="L49" s="41">
        <f t="shared" si="11"/>
        <v>461</v>
      </c>
      <c r="M49" s="38">
        <f t="shared" si="12"/>
        <v>6674</v>
      </c>
      <c r="N49" s="15"/>
      <c r="O49" s="10"/>
      <c r="P49" s="16"/>
      <c r="T49" s="10"/>
    </row>
    <row r="50" spans="1:20" ht="15.75" thickBot="1" x14ac:dyDescent="0.3">
      <c r="A50" s="34" t="s">
        <v>88</v>
      </c>
      <c r="B50" s="41">
        <f t="shared" si="13"/>
        <v>133</v>
      </c>
      <c r="C50" s="37">
        <f t="shared" si="14"/>
        <v>0</v>
      </c>
      <c r="D50" s="64">
        <v>0</v>
      </c>
      <c r="E50" s="63">
        <v>41710</v>
      </c>
      <c r="F50" s="59" t="s">
        <v>54</v>
      </c>
      <c r="G50" s="45">
        <f t="shared" si="9"/>
        <v>41698</v>
      </c>
      <c r="J50" s="34" t="s">
        <v>88</v>
      </c>
      <c r="K50" s="37">
        <f t="shared" si="10"/>
        <v>24108</v>
      </c>
      <c r="L50" s="41">
        <f t="shared" si="11"/>
        <v>5472</v>
      </c>
      <c r="M50" s="38">
        <f t="shared" si="12"/>
        <v>31</v>
      </c>
      <c r="N50" s="10"/>
      <c r="O50" s="10"/>
      <c r="P50" s="16"/>
      <c r="T50" s="10"/>
    </row>
    <row r="51" spans="1:20" ht="30.75" thickBot="1" x14ac:dyDescent="0.3">
      <c r="A51" s="34" t="s">
        <v>89</v>
      </c>
      <c r="B51" s="41">
        <f t="shared" si="13"/>
        <v>0</v>
      </c>
      <c r="C51" s="37">
        <f t="shared" si="14"/>
        <v>0</v>
      </c>
      <c r="D51" s="64">
        <v>0</v>
      </c>
      <c r="E51" s="63">
        <v>41661</v>
      </c>
      <c r="F51" s="59" t="s">
        <v>54</v>
      </c>
      <c r="G51" s="45">
        <f t="shared" si="9"/>
        <v>41654</v>
      </c>
      <c r="J51" s="34" t="s">
        <v>89</v>
      </c>
      <c r="K51" s="37">
        <f t="shared" si="10"/>
        <v>2807</v>
      </c>
      <c r="L51" s="41">
        <f t="shared" si="11"/>
        <v>1944</v>
      </c>
      <c r="M51" s="38">
        <f t="shared" si="12"/>
        <v>75</v>
      </c>
      <c r="N51" s="15"/>
      <c r="O51" s="15"/>
      <c r="P51" s="16"/>
    </row>
    <row r="52" spans="1:20" ht="15.75" thickBot="1" x14ac:dyDescent="0.3">
      <c r="A52" s="34" t="s">
        <v>90</v>
      </c>
      <c r="B52" s="41">
        <f t="shared" si="13"/>
        <v>0</v>
      </c>
      <c r="C52" s="37">
        <f t="shared" si="14"/>
        <v>0</v>
      </c>
      <c r="D52" s="64">
        <v>0</v>
      </c>
      <c r="E52" s="63">
        <v>41729</v>
      </c>
      <c r="F52" s="59" t="s">
        <v>104</v>
      </c>
      <c r="G52" s="45">
        <f t="shared" si="9"/>
        <v>41639</v>
      </c>
      <c r="J52" s="34" t="s">
        <v>90</v>
      </c>
      <c r="K52" s="37">
        <f t="shared" si="10"/>
        <v>10530</v>
      </c>
      <c r="L52" s="41">
        <f t="shared" si="11"/>
        <v>3072</v>
      </c>
      <c r="M52" s="38">
        <f t="shared" si="12"/>
        <v>90</v>
      </c>
      <c r="N52" s="10"/>
      <c r="O52" s="10"/>
      <c r="P52" s="16"/>
    </row>
    <row r="53" spans="1:20" ht="15.75" thickBot="1" x14ac:dyDescent="0.3">
      <c r="A53" s="34" t="s">
        <v>91</v>
      </c>
      <c r="B53" s="41">
        <f t="shared" si="13"/>
        <v>0</v>
      </c>
      <c r="C53" s="37">
        <f t="shared" si="14"/>
        <v>0</v>
      </c>
      <c r="D53" s="64">
        <v>0</v>
      </c>
      <c r="E53" s="64" t="s">
        <v>92</v>
      </c>
      <c r="F53" s="59" t="s">
        <v>54</v>
      </c>
      <c r="G53" s="45">
        <f t="shared" si="9"/>
        <v>35734</v>
      </c>
      <c r="J53" s="34" t="s">
        <v>91</v>
      </c>
      <c r="K53" s="37">
        <f t="shared" si="10"/>
        <v>27159</v>
      </c>
      <c r="L53" s="41">
        <f t="shared" si="11"/>
        <v>0</v>
      </c>
      <c r="M53" s="38">
        <f t="shared" si="12"/>
        <v>5995</v>
      </c>
      <c r="N53" s="15"/>
      <c r="O53" s="10"/>
      <c r="P53" s="16"/>
    </row>
    <row r="54" spans="1:20" x14ac:dyDescent="0.25">
      <c r="A54" s="34" t="s">
        <v>0</v>
      </c>
      <c r="B54" s="43">
        <f>SUM(B34:B53)</f>
        <v>5800</v>
      </c>
      <c r="C54" s="53">
        <f>SUM(C34:C53)</f>
        <v>2899</v>
      </c>
      <c r="D54" s="65"/>
      <c r="E54" s="66"/>
      <c r="F54" s="39"/>
      <c r="G54" s="40"/>
      <c r="J54" s="34" t="s">
        <v>0</v>
      </c>
      <c r="K54" s="44">
        <f>SUM(K34:K53)</f>
        <v>2195545</v>
      </c>
      <c r="L54" s="49">
        <f>SUM(L34:L53)</f>
        <v>1073256</v>
      </c>
      <c r="N54" s="10"/>
      <c r="O54" s="15"/>
      <c r="P54" s="10"/>
      <c r="Q54" s="16"/>
    </row>
    <row r="55" spans="1:20" x14ac:dyDescent="0.25">
      <c r="A55" s="91" t="s">
        <v>98</v>
      </c>
      <c r="B55" s="91"/>
      <c r="C55" s="91"/>
      <c r="D55" s="91"/>
      <c r="E55" s="91"/>
      <c r="F55" s="91"/>
      <c r="G55" s="91"/>
      <c r="N55" s="10"/>
      <c r="O55" s="15"/>
      <c r="P55" s="15"/>
      <c r="Q55" s="16"/>
    </row>
    <row r="56" spans="1:20" x14ac:dyDescent="0.25">
      <c r="A56" s="91" t="s">
        <v>97</v>
      </c>
      <c r="B56" s="91"/>
      <c r="C56" s="91"/>
      <c r="D56" s="91"/>
      <c r="E56" s="91"/>
      <c r="F56" s="91"/>
      <c r="G56" s="91"/>
      <c r="N56" s="10"/>
      <c r="O56" s="15"/>
      <c r="P56" s="15"/>
      <c r="Q56" s="16"/>
    </row>
    <row r="57" spans="1:20" x14ac:dyDescent="0.25">
      <c r="A57" s="96" t="s">
        <v>51</v>
      </c>
      <c r="B57" s="96"/>
      <c r="C57" s="96"/>
      <c r="D57" s="96"/>
      <c r="E57" s="96"/>
      <c r="F57" s="96"/>
      <c r="G57" s="96"/>
      <c r="N57" s="10"/>
      <c r="O57" s="15"/>
      <c r="P57" s="10"/>
      <c r="Q57" s="16"/>
    </row>
    <row r="58" spans="1:20" x14ac:dyDescent="0.25">
      <c r="A58" s="90" t="s">
        <v>57</v>
      </c>
      <c r="B58" s="90"/>
      <c r="C58" s="90"/>
      <c r="D58" s="90"/>
      <c r="E58" s="90"/>
      <c r="F58" s="90"/>
      <c r="G58" s="90"/>
    </row>
    <row r="59" spans="1:20" x14ac:dyDescent="0.25">
      <c r="A59" s="98" t="s">
        <v>102</v>
      </c>
      <c r="B59" s="98"/>
      <c r="C59" s="98"/>
      <c r="D59" s="98"/>
      <c r="E59" s="98"/>
      <c r="F59" s="98"/>
      <c r="G59" s="98"/>
    </row>
    <row r="60" spans="1:20" x14ac:dyDescent="0.25">
      <c r="A60" s="77"/>
      <c r="B60" s="77"/>
      <c r="C60" s="77"/>
      <c r="D60" s="77"/>
      <c r="E60" s="77"/>
      <c r="F60" s="54"/>
    </row>
    <row r="61" spans="1:20" x14ac:dyDescent="0.25">
      <c r="D61" s="2"/>
    </row>
    <row r="62" spans="1:20" x14ac:dyDescent="0.25">
      <c r="D62" s="2"/>
    </row>
    <row r="63" spans="1:20" x14ac:dyDescent="0.25">
      <c r="D63" s="2"/>
    </row>
    <row r="64" spans="1:20" x14ac:dyDescent="0.25">
      <c r="D64" s="2"/>
    </row>
    <row r="65" spans="1:4" x14ac:dyDescent="0.25">
      <c r="D65" s="2"/>
    </row>
    <row r="66" spans="1:4" x14ac:dyDescent="0.25">
      <c r="D66" s="2"/>
    </row>
    <row r="67" spans="1:4" x14ac:dyDescent="0.25">
      <c r="D67" s="2"/>
    </row>
    <row r="68" spans="1:4" x14ac:dyDescent="0.25">
      <c r="D68" s="2"/>
    </row>
    <row r="69" spans="1:4" x14ac:dyDescent="0.25">
      <c r="D69" s="2"/>
    </row>
    <row r="70" spans="1:4" x14ac:dyDescent="0.25">
      <c r="D70" s="2"/>
    </row>
    <row r="71" spans="1:4" x14ac:dyDescent="0.25">
      <c r="D71" s="2"/>
    </row>
    <row r="72" spans="1:4" x14ac:dyDescent="0.25">
      <c r="A72" s="10"/>
      <c r="B72" s="15"/>
      <c r="C72" s="15"/>
      <c r="D72" s="16"/>
    </row>
    <row r="73" spans="1:4" x14ac:dyDescent="0.25">
      <c r="A73" s="10"/>
      <c r="B73" s="10"/>
      <c r="C73" s="10"/>
      <c r="D73" s="16"/>
    </row>
    <row r="74" spans="1:4" x14ac:dyDescent="0.25">
      <c r="A74" s="10"/>
      <c r="B74" s="15"/>
      <c r="C74" s="15"/>
      <c r="D74" s="16"/>
    </row>
    <row r="75" spans="1:4" x14ac:dyDescent="0.25">
      <c r="A75" s="10"/>
      <c r="B75" s="15"/>
      <c r="C75" s="10"/>
      <c r="D75" s="16"/>
    </row>
    <row r="76" spans="1:4" x14ac:dyDescent="0.25">
      <c r="A76" s="10"/>
      <c r="B76" s="15"/>
      <c r="C76" s="15"/>
      <c r="D76" s="16"/>
    </row>
    <row r="77" spans="1:4" x14ac:dyDescent="0.25">
      <c r="A77" s="10"/>
      <c r="B77" s="15"/>
      <c r="C77" s="15"/>
      <c r="D77" s="16"/>
    </row>
    <row r="78" spans="1:4" x14ac:dyDescent="0.25">
      <c r="A78" s="10"/>
      <c r="B78" s="15"/>
      <c r="C78" s="15"/>
      <c r="D78" s="16"/>
    </row>
    <row r="79" spans="1:4" x14ac:dyDescent="0.25">
      <c r="A79" s="10"/>
      <c r="B79" s="15"/>
      <c r="C79" s="15"/>
      <c r="D79" s="16"/>
    </row>
    <row r="80" spans="1:4" x14ac:dyDescent="0.25">
      <c r="A80" s="10"/>
      <c r="B80" s="15"/>
      <c r="C80" s="10"/>
      <c r="D80" s="16"/>
    </row>
    <row r="81" spans="1:4" x14ac:dyDescent="0.25">
      <c r="A81" s="10"/>
      <c r="B81" s="15"/>
      <c r="C81" s="15"/>
      <c r="D81" s="16"/>
    </row>
    <row r="82" spans="1:4" x14ac:dyDescent="0.25">
      <c r="A82" s="10"/>
      <c r="B82" s="15"/>
      <c r="C82" s="10"/>
      <c r="D82" s="16"/>
    </row>
    <row r="83" spans="1:4" x14ac:dyDescent="0.25">
      <c r="A83" s="10"/>
      <c r="B83" s="10"/>
      <c r="C83" s="10"/>
      <c r="D83" s="16"/>
    </row>
    <row r="84" spans="1:4" x14ac:dyDescent="0.25">
      <c r="A84" s="10"/>
      <c r="B84" s="15"/>
      <c r="C84" s="15"/>
      <c r="D84" s="16"/>
    </row>
    <row r="85" spans="1:4" x14ac:dyDescent="0.25">
      <c r="A85" s="10"/>
      <c r="B85" s="10"/>
      <c r="C85" s="10"/>
      <c r="D85" s="16"/>
    </row>
    <row r="86" spans="1:4" x14ac:dyDescent="0.25">
      <c r="A86" s="10"/>
      <c r="B86" s="15"/>
      <c r="C86" s="10"/>
      <c r="D86" s="16"/>
    </row>
    <row r="87" spans="1:4" x14ac:dyDescent="0.25">
      <c r="A87" s="10"/>
      <c r="B87" s="15"/>
      <c r="C87" s="10"/>
      <c r="D87" s="16"/>
    </row>
    <row r="88" spans="1:4" x14ac:dyDescent="0.25">
      <c r="A88" s="10"/>
      <c r="B88" s="15"/>
      <c r="C88" s="15"/>
      <c r="D88" s="16"/>
    </row>
    <row r="89" spans="1:4" x14ac:dyDescent="0.25">
      <c r="A89" s="10"/>
      <c r="B89" s="15"/>
      <c r="C89" s="15"/>
      <c r="D89" s="16"/>
    </row>
    <row r="90" spans="1:4" x14ac:dyDescent="0.25">
      <c r="A90" s="10"/>
      <c r="B90" s="15"/>
      <c r="C90" s="15"/>
      <c r="D90" s="16"/>
    </row>
    <row r="91" spans="1:4" x14ac:dyDescent="0.25">
      <c r="A91" s="10"/>
      <c r="B91" s="15"/>
      <c r="C91" s="10"/>
      <c r="D91" s="16"/>
    </row>
  </sheetData>
  <mergeCells count="23">
    <mergeCell ref="A60:E60"/>
    <mergeCell ref="O31:Q31"/>
    <mergeCell ref="J32:L32"/>
    <mergeCell ref="A32:A33"/>
    <mergeCell ref="B32:C32"/>
    <mergeCell ref="D32:D33"/>
    <mergeCell ref="E32:E33"/>
    <mergeCell ref="F32:F33"/>
    <mergeCell ref="G32:G33"/>
    <mergeCell ref="A55:G55"/>
    <mergeCell ref="A58:G58"/>
    <mergeCell ref="A57:G57"/>
    <mergeCell ref="A31:G31"/>
    <mergeCell ref="A56:G56"/>
    <mergeCell ref="A59:G59"/>
    <mergeCell ref="A30:R30"/>
    <mergeCell ref="I31:K31"/>
    <mergeCell ref="A1:U1"/>
    <mergeCell ref="G2:K2"/>
    <mergeCell ref="L2:P2"/>
    <mergeCell ref="A25:C25"/>
    <mergeCell ref="Q2:U2"/>
    <mergeCell ref="B2:F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50"/>
  <sheetViews>
    <sheetView tabSelected="1" zoomScaleNormal="100" workbookViewId="0">
      <selection activeCell="B3" sqref="B3"/>
    </sheetView>
  </sheetViews>
  <sheetFormatPr baseColWidth="10" defaultRowHeight="15" x14ac:dyDescent="0.25"/>
  <cols>
    <col min="1" max="1" width="23" customWidth="1"/>
    <col min="2" max="2" width="10.42578125" customWidth="1"/>
    <col min="3" max="3" width="8" style="67" bestFit="1" customWidth="1"/>
    <col min="4" max="7" width="7.28515625" style="67" bestFit="1" customWidth="1"/>
    <col min="8" max="8" width="9.28515625" style="67" bestFit="1" customWidth="1"/>
    <col min="9" max="9" width="7.28515625" style="67" bestFit="1" customWidth="1"/>
    <col min="10" max="10" width="11.42578125" style="67" customWidth="1"/>
    <col min="11" max="11" width="8" style="67" customWidth="1"/>
    <col min="12" max="12" width="11.140625" style="67" customWidth="1"/>
    <col min="13" max="13" width="10.85546875" style="67" customWidth="1"/>
    <col min="14" max="16" width="8" style="67" customWidth="1"/>
    <col min="17" max="17" width="8" customWidth="1"/>
    <col min="18" max="18" width="7.7109375" customWidth="1"/>
    <col min="19" max="19" width="8.140625" style="75" customWidth="1"/>
    <col min="20" max="20" width="8" customWidth="1"/>
    <col min="21" max="21" width="7.85546875" customWidth="1"/>
    <col min="22" max="22" width="8" customWidth="1"/>
    <col min="23" max="23" width="8.140625" customWidth="1"/>
    <col min="24" max="25" width="8" customWidth="1"/>
    <col min="26" max="26" width="9" customWidth="1"/>
    <col min="27" max="30" width="8" customWidth="1"/>
  </cols>
  <sheetData>
    <row r="1" spans="1:28" s="67" customFormat="1" x14ac:dyDescent="0.25">
      <c r="A1" s="100" t="s">
        <v>112</v>
      </c>
      <c r="B1" s="100"/>
      <c r="C1" s="100"/>
      <c r="D1" s="100"/>
      <c r="E1" s="100"/>
      <c r="F1" s="100"/>
      <c r="G1" s="100"/>
      <c r="H1" s="100"/>
      <c r="Q1"/>
      <c r="R1"/>
      <c r="S1" s="75"/>
      <c r="T1"/>
      <c r="U1"/>
      <c r="V1"/>
      <c r="W1"/>
      <c r="X1"/>
      <c r="Y1"/>
      <c r="Z1"/>
      <c r="AA1"/>
      <c r="AB1"/>
    </row>
    <row r="2" spans="1:28" s="67" customFormat="1" ht="30" x14ac:dyDescent="0.25">
      <c r="A2" s="10"/>
      <c r="B2" s="71" t="s">
        <v>119</v>
      </c>
      <c r="C2" s="73" t="s">
        <v>105</v>
      </c>
      <c r="D2" s="71" t="s">
        <v>106</v>
      </c>
      <c r="E2" s="73" t="s">
        <v>107</v>
      </c>
      <c r="F2" s="71" t="s">
        <v>108</v>
      </c>
      <c r="G2" s="73" t="s">
        <v>110</v>
      </c>
      <c r="H2" s="71" t="s">
        <v>111</v>
      </c>
      <c r="I2" s="73" t="s">
        <v>114</v>
      </c>
      <c r="J2" s="71" t="s">
        <v>115</v>
      </c>
      <c r="K2" s="73" t="s">
        <v>116</v>
      </c>
      <c r="L2" s="71" t="s">
        <v>117</v>
      </c>
      <c r="M2" s="73" t="s">
        <v>118</v>
      </c>
      <c r="Q2"/>
      <c r="R2"/>
      <c r="S2" s="75"/>
      <c r="T2"/>
      <c r="U2"/>
      <c r="V2"/>
      <c r="W2"/>
      <c r="X2"/>
      <c r="Y2"/>
      <c r="Z2"/>
      <c r="AA2"/>
      <c r="AB2"/>
    </row>
    <row r="3" spans="1:28" s="67" customFormat="1" x14ac:dyDescent="0.25">
      <c r="A3" s="9" t="s">
        <v>1</v>
      </c>
      <c r="B3" s="70"/>
      <c r="C3" s="69"/>
      <c r="D3" s="70"/>
      <c r="E3" s="69"/>
      <c r="F3" s="70"/>
      <c r="G3" s="76"/>
      <c r="H3" s="70"/>
      <c r="I3" s="69"/>
      <c r="J3" s="70"/>
      <c r="K3" s="69"/>
      <c r="L3" s="70"/>
      <c r="M3" s="69"/>
      <c r="Q3"/>
      <c r="R3"/>
      <c r="S3" s="75"/>
      <c r="T3"/>
      <c r="U3"/>
      <c r="V3"/>
      <c r="W3"/>
      <c r="X3"/>
      <c r="Y3"/>
      <c r="Z3"/>
      <c r="AA3"/>
      <c r="AB3"/>
    </row>
    <row r="4" spans="1:28" s="67" customFormat="1" x14ac:dyDescent="0.25">
      <c r="A4" s="9" t="s">
        <v>2</v>
      </c>
      <c r="B4" s="70"/>
      <c r="C4" s="69"/>
      <c r="D4" s="70"/>
      <c r="E4" s="69"/>
      <c r="F4" s="70"/>
      <c r="G4" s="76"/>
      <c r="H4" s="70"/>
      <c r="I4" s="69"/>
      <c r="J4" s="70"/>
      <c r="K4" s="69"/>
      <c r="L4" s="70"/>
      <c r="M4" s="69"/>
      <c r="Q4"/>
      <c r="R4"/>
      <c r="S4" s="75"/>
      <c r="T4"/>
      <c r="U4"/>
      <c r="V4"/>
      <c r="W4"/>
      <c r="X4"/>
      <c r="Y4"/>
      <c r="Z4"/>
      <c r="AA4"/>
      <c r="AB4"/>
    </row>
    <row r="5" spans="1:28" s="67" customFormat="1" x14ac:dyDescent="0.25">
      <c r="A5" s="9" t="s">
        <v>3</v>
      </c>
      <c r="B5" s="70"/>
      <c r="C5" s="69"/>
      <c r="D5" s="70"/>
      <c r="E5" s="69"/>
      <c r="F5" s="70"/>
      <c r="G5" s="76"/>
      <c r="H5" s="70"/>
      <c r="I5" s="69"/>
      <c r="J5" s="70"/>
      <c r="K5" s="69"/>
      <c r="L5" s="70"/>
      <c r="M5" s="69"/>
      <c r="Q5"/>
      <c r="R5"/>
      <c r="S5" s="75"/>
      <c r="T5"/>
      <c r="U5"/>
      <c r="V5"/>
      <c r="W5"/>
      <c r="X5"/>
      <c r="Y5"/>
      <c r="Z5"/>
      <c r="AA5"/>
      <c r="AB5"/>
    </row>
    <row r="6" spans="1:28" s="67" customFormat="1" x14ac:dyDescent="0.25">
      <c r="A6" s="9" t="s">
        <v>4</v>
      </c>
      <c r="B6" s="70"/>
      <c r="C6" s="69"/>
      <c r="D6" s="70"/>
      <c r="E6" s="69"/>
      <c r="F6" s="70"/>
      <c r="G6" s="76"/>
      <c r="H6" s="70"/>
      <c r="I6" s="69"/>
      <c r="J6" s="70"/>
      <c r="K6" s="69"/>
      <c r="L6" s="70"/>
      <c r="M6" s="69"/>
      <c r="Q6"/>
      <c r="R6"/>
      <c r="S6" s="75"/>
      <c r="T6"/>
      <c r="U6"/>
      <c r="V6"/>
      <c r="W6"/>
      <c r="X6"/>
      <c r="Y6"/>
      <c r="Z6"/>
      <c r="AA6"/>
      <c r="AB6"/>
    </row>
    <row r="7" spans="1:28" s="67" customFormat="1" x14ac:dyDescent="0.25">
      <c r="A7" s="9" t="s">
        <v>5</v>
      </c>
      <c r="B7" s="70"/>
      <c r="C7" s="69"/>
      <c r="D7" s="70"/>
      <c r="E7" s="69"/>
      <c r="F7" s="70"/>
      <c r="G7" s="76"/>
      <c r="H7" s="70"/>
      <c r="I7" s="69"/>
      <c r="J7" s="70"/>
      <c r="K7" s="69"/>
      <c r="L7" s="70"/>
      <c r="M7" s="69"/>
      <c r="Q7"/>
      <c r="R7"/>
      <c r="S7" s="75"/>
      <c r="T7"/>
      <c r="U7"/>
      <c r="V7"/>
      <c r="W7"/>
      <c r="X7"/>
      <c r="Y7"/>
      <c r="Z7"/>
      <c r="AA7"/>
      <c r="AB7"/>
    </row>
    <row r="8" spans="1:28" s="67" customFormat="1" x14ac:dyDescent="0.25">
      <c r="A8" s="9" t="s">
        <v>6</v>
      </c>
      <c r="B8" s="70"/>
      <c r="C8" s="69"/>
      <c r="D8" s="70"/>
      <c r="E8" s="69"/>
      <c r="F8" s="70"/>
      <c r="G8" s="76"/>
      <c r="H8" s="70"/>
      <c r="I8" s="69"/>
      <c r="J8" s="70"/>
      <c r="K8" s="69"/>
      <c r="L8" s="70"/>
      <c r="M8" s="69"/>
      <c r="Q8"/>
      <c r="R8"/>
      <c r="S8" s="75"/>
      <c r="T8"/>
      <c r="U8"/>
      <c r="V8"/>
      <c r="W8"/>
      <c r="X8"/>
      <c r="Y8"/>
      <c r="Z8"/>
      <c r="AA8"/>
      <c r="AB8"/>
    </row>
    <row r="9" spans="1:28" s="67" customFormat="1" x14ac:dyDescent="0.25">
      <c r="A9" s="9" t="s">
        <v>7</v>
      </c>
      <c r="B9" s="70"/>
      <c r="C9" s="69"/>
      <c r="D9" s="70"/>
      <c r="E9" s="69"/>
      <c r="F9" s="70"/>
      <c r="G9" s="76"/>
      <c r="H9" s="70"/>
      <c r="I9" s="69"/>
      <c r="J9" s="70"/>
      <c r="K9" s="69"/>
      <c r="L9" s="70"/>
      <c r="M9" s="69"/>
      <c r="Q9"/>
      <c r="R9"/>
      <c r="S9" s="75"/>
      <c r="T9"/>
      <c r="U9"/>
      <c r="V9"/>
      <c r="W9"/>
      <c r="X9"/>
      <c r="Y9"/>
      <c r="Z9"/>
      <c r="AA9"/>
      <c r="AB9"/>
    </row>
    <row r="10" spans="1:28" s="67" customFormat="1" x14ac:dyDescent="0.25">
      <c r="A10" s="9" t="s">
        <v>8</v>
      </c>
      <c r="B10" s="70"/>
      <c r="C10" s="69"/>
      <c r="D10" s="70"/>
      <c r="E10" s="69"/>
      <c r="F10" s="70"/>
      <c r="G10" s="76"/>
      <c r="H10" s="70"/>
      <c r="I10" s="69"/>
      <c r="J10" s="70"/>
      <c r="K10" s="69"/>
      <c r="L10" s="70"/>
      <c r="M10" s="69"/>
      <c r="Q10"/>
      <c r="R10"/>
      <c r="S10" s="75"/>
      <c r="T10"/>
      <c r="U10"/>
      <c r="V10"/>
      <c r="W10"/>
      <c r="X10"/>
      <c r="Y10"/>
      <c r="Z10"/>
      <c r="AA10"/>
      <c r="AB10"/>
    </row>
    <row r="11" spans="1:28" s="67" customFormat="1" x14ac:dyDescent="0.25">
      <c r="A11" s="9" t="s">
        <v>9</v>
      </c>
      <c r="B11" s="70"/>
      <c r="C11" s="69"/>
      <c r="D11" s="70"/>
      <c r="E11" s="69"/>
      <c r="F11" s="70"/>
      <c r="G11" s="76"/>
      <c r="H11" s="70"/>
      <c r="I11" s="69"/>
      <c r="J11" s="70"/>
      <c r="K11" s="69"/>
      <c r="L11" s="70"/>
      <c r="M11" s="69"/>
      <c r="Q11"/>
      <c r="R11"/>
      <c r="S11" s="75"/>
      <c r="T11"/>
      <c r="U11"/>
      <c r="V11"/>
      <c r="W11"/>
      <c r="X11"/>
      <c r="Y11"/>
      <c r="Z11"/>
      <c r="AA11"/>
      <c r="AB11"/>
    </row>
    <row r="12" spans="1:28" s="67" customFormat="1" x14ac:dyDescent="0.25">
      <c r="A12" s="9" t="s">
        <v>10</v>
      </c>
      <c r="B12" s="70"/>
      <c r="C12" s="69"/>
      <c r="D12" s="70"/>
      <c r="E12" s="69"/>
      <c r="F12" s="70"/>
      <c r="G12" s="76"/>
      <c r="H12" s="70"/>
      <c r="I12" s="69"/>
      <c r="J12" s="70"/>
      <c r="K12" s="69"/>
      <c r="L12" s="70"/>
      <c r="M12" s="69"/>
      <c r="Q12"/>
      <c r="R12"/>
      <c r="S12" s="75"/>
      <c r="T12"/>
      <c r="U12"/>
      <c r="V12"/>
      <c r="W12"/>
      <c r="X12"/>
      <c r="Y12"/>
      <c r="Z12"/>
      <c r="AA12"/>
      <c r="AB12"/>
    </row>
    <row r="13" spans="1:28" s="67" customFormat="1" x14ac:dyDescent="0.25">
      <c r="A13" s="9" t="s">
        <v>11</v>
      </c>
      <c r="B13" s="70"/>
      <c r="C13" s="69"/>
      <c r="D13" s="70"/>
      <c r="E13" s="69"/>
      <c r="F13" s="70"/>
      <c r="G13" s="76"/>
      <c r="H13" s="70"/>
      <c r="I13" s="69"/>
      <c r="J13" s="70"/>
      <c r="K13" s="69"/>
      <c r="L13" s="70"/>
      <c r="M13" s="69"/>
      <c r="Q13"/>
      <c r="R13"/>
      <c r="S13" s="75"/>
      <c r="T13"/>
      <c r="U13"/>
      <c r="V13"/>
      <c r="W13"/>
      <c r="X13"/>
      <c r="Y13"/>
      <c r="Z13"/>
      <c r="AA13"/>
      <c r="AB13"/>
    </row>
    <row r="14" spans="1:28" s="67" customFormat="1" x14ac:dyDescent="0.25">
      <c r="A14" s="9" t="s">
        <v>12</v>
      </c>
      <c r="B14" s="70"/>
      <c r="C14" s="69"/>
      <c r="D14" s="70"/>
      <c r="E14" s="69"/>
      <c r="F14" s="70"/>
      <c r="G14" s="76"/>
      <c r="H14" s="70"/>
      <c r="I14" s="69"/>
      <c r="J14" s="70"/>
      <c r="K14" s="69"/>
      <c r="L14" s="70"/>
      <c r="M14" s="69"/>
      <c r="Q14"/>
      <c r="R14"/>
      <c r="S14" s="75"/>
      <c r="T14"/>
      <c r="U14"/>
      <c r="V14"/>
      <c r="W14"/>
      <c r="X14"/>
      <c r="Y14"/>
      <c r="Z14"/>
      <c r="AA14"/>
      <c r="AB14"/>
    </row>
    <row r="15" spans="1:28" s="67" customFormat="1" x14ac:dyDescent="0.25">
      <c r="A15" s="9" t="s">
        <v>13</v>
      </c>
      <c r="B15" s="70"/>
      <c r="C15" s="69"/>
      <c r="D15" s="70"/>
      <c r="E15" s="69"/>
      <c r="F15" s="70"/>
      <c r="G15" s="76"/>
      <c r="H15" s="70"/>
      <c r="I15" s="69"/>
      <c r="J15" s="70"/>
      <c r="K15" s="69"/>
      <c r="L15" s="70"/>
      <c r="M15" s="69"/>
      <c r="Q15"/>
      <c r="R15"/>
      <c r="S15" s="75"/>
      <c r="T15"/>
      <c r="U15"/>
      <c r="V15"/>
      <c r="W15"/>
      <c r="X15"/>
      <c r="Y15"/>
      <c r="Z15"/>
      <c r="AA15"/>
      <c r="AB15"/>
    </row>
    <row r="16" spans="1:28" s="67" customFormat="1" x14ac:dyDescent="0.25">
      <c r="A16" s="9" t="s">
        <v>14</v>
      </c>
      <c r="B16" s="70"/>
      <c r="C16" s="69"/>
      <c r="D16" s="70"/>
      <c r="E16" s="69"/>
      <c r="F16" s="70"/>
      <c r="G16" s="76"/>
      <c r="H16" s="70"/>
      <c r="I16" s="69"/>
      <c r="J16" s="70"/>
      <c r="K16" s="69"/>
      <c r="L16" s="70"/>
      <c r="M16" s="69"/>
      <c r="Q16"/>
      <c r="R16"/>
      <c r="S16" s="75"/>
      <c r="T16"/>
      <c r="U16"/>
      <c r="V16"/>
      <c r="W16"/>
      <c r="X16"/>
      <c r="Y16"/>
      <c r="Z16"/>
      <c r="AA16"/>
      <c r="AB16"/>
    </row>
    <row r="17" spans="1:28" s="67" customFormat="1" x14ac:dyDescent="0.25">
      <c r="A17" s="9" t="s">
        <v>15</v>
      </c>
      <c r="B17" s="70"/>
      <c r="C17" s="69"/>
      <c r="D17" s="70"/>
      <c r="E17" s="69"/>
      <c r="F17" s="70"/>
      <c r="G17" s="76"/>
      <c r="H17" s="70"/>
      <c r="I17" s="69"/>
      <c r="J17" s="70"/>
      <c r="K17" s="69"/>
      <c r="L17" s="70"/>
      <c r="M17" s="69"/>
      <c r="Q17"/>
      <c r="R17"/>
      <c r="S17" s="75"/>
      <c r="T17"/>
      <c r="U17"/>
      <c r="V17"/>
      <c r="W17"/>
      <c r="X17"/>
      <c r="Y17"/>
      <c r="Z17"/>
      <c r="AA17"/>
      <c r="AB17"/>
    </row>
    <row r="18" spans="1:28" s="67" customFormat="1" x14ac:dyDescent="0.25">
      <c r="A18" s="9" t="s">
        <v>16</v>
      </c>
      <c r="B18" s="70"/>
      <c r="C18" s="69"/>
      <c r="D18" s="70"/>
      <c r="E18" s="69"/>
      <c r="F18" s="70"/>
      <c r="G18" s="76"/>
      <c r="H18" s="70"/>
      <c r="I18" s="69"/>
      <c r="J18" s="70"/>
      <c r="K18" s="69"/>
      <c r="L18" s="70"/>
      <c r="M18" s="69"/>
      <c r="Q18"/>
      <c r="R18"/>
      <c r="S18" s="75"/>
      <c r="T18"/>
      <c r="U18"/>
      <c r="V18"/>
      <c r="W18"/>
      <c r="X18"/>
      <c r="Y18"/>
      <c r="Z18"/>
      <c r="AA18"/>
      <c r="AB18"/>
    </row>
    <row r="19" spans="1:28" s="67" customFormat="1" x14ac:dyDescent="0.25">
      <c r="A19" s="9" t="s">
        <v>17</v>
      </c>
      <c r="B19" s="70"/>
      <c r="C19" s="69"/>
      <c r="D19" s="70"/>
      <c r="E19" s="69"/>
      <c r="F19" s="70"/>
      <c r="G19" s="76"/>
      <c r="H19" s="70"/>
      <c r="I19" s="69"/>
      <c r="J19" s="70"/>
      <c r="K19" s="69"/>
      <c r="L19" s="70"/>
      <c r="M19" s="69"/>
      <c r="Q19"/>
      <c r="R19"/>
      <c r="S19" s="75"/>
      <c r="T19"/>
      <c r="U19"/>
      <c r="V19"/>
      <c r="W19"/>
      <c r="X19"/>
      <c r="Y19"/>
      <c r="Z19"/>
      <c r="AA19"/>
      <c r="AB19"/>
    </row>
    <row r="20" spans="1:28" s="67" customFormat="1" x14ac:dyDescent="0.25">
      <c r="A20" s="9" t="s">
        <v>18</v>
      </c>
      <c r="B20" s="70"/>
      <c r="C20" s="69"/>
      <c r="D20" s="70"/>
      <c r="E20" s="69"/>
      <c r="F20" s="70"/>
      <c r="G20" s="76"/>
      <c r="H20" s="70"/>
      <c r="I20" s="69"/>
      <c r="J20" s="70"/>
      <c r="K20" s="69"/>
      <c r="L20" s="70"/>
      <c r="M20" s="69"/>
      <c r="Q20"/>
      <c r="R20"/>
      <c r="S20" s="75"/>
      <c r="T20"/>
      <c r="U20"/>
      <c r="V20"/>
      <c r="W20"/>
      <c r="X20"/>
      <c r="Y20"/>
      <c r="Z20"/>
      <c r="AA20"/>
      <c r="AB20"/>
    </row>
    <row r="21" spans="1:28" s="67" customFormat="1" x14ac:dyDescent="0.25">
      <c r="A21" s="9" t="s">
        <v>19</v>
      </c>
      <c r="B21" s="70"/>
      <c r="C21" s="69"/>
      <c r="D21" s="70"/>
      <c r="E21" s="69"/>
      <c r="F21" s="70"/>
      <c r="G21" s="76"/>
      <c r="H21" s="70"/>
      <c r="I21" s="69"/>
      <c r="J21" s="70"/>
      <c r="K21" s="69"/>
      <c r="L21" s="70"/>
      <c r="M21" s="69"/>
      <c r="Q21"/>
      <c r="R21"/>
      <c r="S21" s="75"/>
      <c r="T21"/>
      <c r="U21"/>
      <c r="V21"/>
      <c r="W21"/>
      <c r="X21"/>
      <c r="Y21"/>
      <c r="Z21"/>
      <c r="AA21"/>
      <c r="AB21"/>
    </row>
    <row r="22" spans="1:28" s="67" customFormat="1" x14ac:dyDescent="0.25">
      <c r="A22" s="9" t="s">
        <v>20</v>
      </c>
      <c r="B22" s="70"/>
      <c r="C22" s="69"/>
      <c r="D22" s="70"/>
      <c r="E22" s="69"/>
      <c r="F22" s="70"/>
      <c r="G22" s="76"/>
      <c r="H22" s="70"/>
      <c r="I22" s="69"/>
      <c r="J22" s="70"/>
      <c r="K22" s="69"/>
      <c r="L22" s="70"/>
      <c r="M22" s="69"/>
      <c r="Q22"/>
      <c r="R22"/>
      <c r="S22" s="75"/>
      <c r="T22"/>
      <c r="U22"/>
      <c r="V22"/>
      <c r="W22"/>
      <c r="X22"/>
      <c r="Y22"/>
      <c r="Z22"/>
      <c r="AA22"/>
      <c r="AB22"/>
    </row>
    <row r="23" spans="1:28" s="67" customFormat="1" x14ac:dyDescent="0.25">
      <c r="A23" s="1" t="s">
        <v>109</v>
      </c>
      <c r="B23" s="72">
        <f>SUM(B3:B22)</f>
        <v>0</v>
      </c>
      <c r="C23" s="72">
        <f t="shared" ref="C23:F23" si="0">SUM(C3:C22)</f>
        <v>0</v>
      </c>
      <c r="D23" s="72">
        <f t="shared" si="0"/>
        <v>0</v>
      </c>
      <c r="E23" s="72">
        <f t="shared" si="0"/>
        <v>0</v>
      </c>
      <c r="F23" s="72">
        <f t="shared" si="0"/>
        <v>0</v>
      </c>
      <c r="G23" s="72">
        <f t="shared" ref="G23:L23" si="1">SUM(G3:G22)</f>
        <v>0</v>
      </c>
      <c r="H23" s="72">
        <f t="shared" si="1"/>
        <v>0</v>
      </c>
      <c r="I23" s="72">
        <f t="shared" si="1"/>
        <v>0</v>
      </c>
      <c r="J23" s="72">
        <f t="shared" si="1"/>
        <v>0</v>
      </c>
      <c r="K23" s="72">
        <f t="shared" si="1"/>
        <v>0</v>
      </c>
      <c r="L23" s="72">
        <f t="shared" si="1"/>
        <v>0</v>
      </c>
      <c r="M23" s="72">
        <f>SUM(M3:M22)</f>
        <v>0</v>
      </c>
      <c r="Q23"/>
      <c r="R23"/>
      <c r="S23" s="75"/>
      <c r="T23"/>
      <c r="U23"/>
      <c r="V23"/>
      <c r="W23"/>
      <c r="X23"/>
      <c r="Y23"/>
      <c r="Z23"/>
      <c r="AA23"/>
      <c r="AB23"/>
    </row>
    <row r="24" spans="1:28" s="67" customFormat="1" x14ac:dyDescent="0.25">
      <c r="A24" s="50"/>
      <c r="B24" s="50"/>
      <c r="C24" s="68"/>
      <c r="D24" s="68"/>
      <c r="E24" s="68"/>
      <c r="F24" s="68"/>
      <c r="Q24"/>
      <c r="R24"/>
      <c r="S24" s="75"/>
      <c r="T24"/>
      <c r="U24"/>
      <c r="V24"/>
      <c r="W24"/>
      <c r="X24"/>
      <c r="Y24"/>
      <c r="Z24"/>
      <c r="AA24"/>
      <c r="AB24"/>
    </row>
    <row r="25" spans="1:28" s="67" customFormat="1" x14ac:dyDescent="0.25">
      <c r="Q25"/>
      <c r="R25"/>
      <c r="S25" s="75"/>
      <c r="T25"/>
      <c r="U25"/>
      <c r="V25"/>
      <c r="W25"/>
      <c r="X25"/>
      <c r="Y25"/>
      <c r="Z25"/>
      <c r="AA25"/>
      <c r="AB25"/>
    </row>
    <row r="26" spans="1:28" s="67" customFormat="1" x14ac:dyDescent="0.25">
      <c r="Q26"/>
      <c r="R26"/>
      <c r="S26" s="75"/>
      <c r="T26"/>
      <c r="U26"/>
      <c r="V26"/>
      <c r="W26"/>
      <c r="X26"/>
      <c r="Y26"/>
      <c r="Z26"/>
      <c r="AA26"/>
      <c r="AB26"/>
    </row>
    <row r="27" spans="1:28" s="67" customFormat="1" x14ac:dyDescent="0.25">
      <c r="Q27"/>
      <c r="R27"/>
      <c r="S27" s="75"/>
      <c r="T27"/>
      <c r="U27"/>
      <c r="V27"/>
      <c r="W27"/>
      <c r="X27"/>
      <c r="Y27"/>
      <c r="Z27"/>
      <c r="AA27"/>
      <c r="AB27"/>
    </row>
    <row r="28" spans="1:28" s="67" customFormat="1" x14ac:dyDescent="0.25">
      <c r="Q28"/>
      <c r="R28"/>
      <c r="S28" s="75"/>
      <c r="T28"/>
      <c r="U28"/>
      <c r="V28"/>
      <c r="W28"/>
      <c r="X28"/>
      <c r="Y28"/>
      <c r="Z28"/>
      <c r="AA28"/>
      <c r="AB28"/>
    </row>
    <row r="29" spans="1:28" s="67" customFormat="1" x14ac:dyDescent="0.25">
      <c r="Q29"/>
      <c r="R29"/>
      <c r="S29" s="75"/>
      <c r="T29"/>
      <c r="U29"/>
      <c r="V29"/>
      <c r="W29"/>
      <c r="X29"/>
      <c r="Y29"/>
      <c r="Z29"/>
      <c r="AA29"/>
      <c r="AB29"/>
    </row>
    <row r="30" spans="1:28" s="67" customFormat="1" x14ac:dyDescent="0.25">
      <c r="Q30"/>
      <c r="R30"/>
      <c r="S30" s="75"/>
      <c r="T30"/>
      <c r="U30"/>
      <c r="V30"/>
      <c r="W30"/>
      <c r="X30"/>
      <c r="Y30"/>
      <c r="Z30"/>
      <c r="AA30"/>
      <c r="AB30"/>
    </row>
    <row r="31" spans="1:28" s="67" customFormat="1" x14ac:dyDescent="0.25">
      <c r="Q31"/>
      <c r="R31"/>
      <c r="S31" s="75"/>
      <c r="T31"/>
      <c r="U31"/>
      <c r="V31"/>
      <c r="W31"/>
      <c r="X31"/>
      <c r="Y31"/>
      <c r="Z31"/>
      <c r="AA31"/>
      <c r="AB31"/>
    </row>
    <row r="32" spans="1:28" s="67" customFormat="1" x14ac:dyDescent="0.25">
      <c r="Q32"/>
      <c r="R32"/>
      <c r="S32" s="75"/>
      <c r="T32"/>
      <c r="U32"/>
      <c r="V32"/>
      <c r="W32"/>
      <c r="X32"/>
      <c r="Y32"/>
      <c r="Z32"/>
      <c r="AA32"/>
      <c r="AB32"/>
    </row>
    <row r="33" spans="17:28" s="67" customFormat="1" x14ac:dyDescent="0.25">
      <c r="Q33"/>
      <c r="R33"/>
      <c r="S33" s="75"/>
      <c r="T33"/>
      <c r="U33"/>
      <c r="V33"/>
      <c r="W33"/>
      <c r="X33"/>
      <c r="Y33"/>
      <c r="Z33"/>
      <c r="AA33"/>
      <c r="AB33"/>
    </row>
    <row r="34" spans="17:28" s="67" customFormat="1" x14ac:dyDescent="0.25">
      <c r="Q34"/>
      <c r="R34"/>
      <c r="S34" s="75"/>
      <c r="T34"/>
      <c r="U34"/>
      <c r="V34"/>
      <c r="W34"/>
      <c r="X34"/>
      <c r="Y34"/>
      <c r="Z34"/>
      <c r="AA34"/>
      <c r="AB34"/>
    </row>
    <row r="35" spans="17:28" s="67" customFormat="1" x14ac:dyDescent="0.25">
      <c r="Q35"/>
      <c r="R35"/>
      <c r="S35" s="75"/>
      <c r="T35"/>
      <c r="U35"/>
      <c r="V35"/>
      <c r="W35"/>
      <c r="X35"/>
      <c r="Y35"/>
      <c r="Z35"/>
      <c r="AA35"/>
      <c r="AB35"/>
    </row>
    <row r="36" spans="17:28" s="67" customFormat="1" x14ac:dyDescent="0.25">
      <c r="Q36"/>
      <c r="R36"/>
      <c r="S36" s="75"/>
      <c r="T36"/>
      <c r="U36"/>
      <c r="V36"/>
      <c r="W36"/>
      <c r="X36"/>
      <c r="Y36"/>
      <c r="Z36"/>
      <c r="AA36"/>
      <c r="AB36"/>
    </row>
    <row r="37" spans="17:28" s="67" customFormat="1" x14ac:dyDescent="0.25">
      <c r="Q37"/>
      <c r="R37"/>
      <c r="S37" s="75"/>
      <c r="T37"/>
      <c r="U37"/>
      <c r="V37"/>
      <c r="W37"/>
      <c r="X37"/>
      <c r="Y37"/>
      <c r="Z37"/>
      <c r="AA37"/>
      <c r="AB37"/>
    </row>
    <row r="38" spans="17:28" s="67" customFormat="1" x14ac:dyDescent="0.25">
      <c r="Q38"/>
      <c r="R38"/>
      <c r="S38" s="75"/>
      <c r="T38"/>
      <c r="U38"/>
      <c r="V38"/>
      <c r="W38"/>
      <c r="X38"/>
      <c r="Y38"/>
      <c r="Z38"/>
      <c r="AA38"/>
      <c r="AB38"/>
    </row>
    <row r="39" spans="17:28" s="67" customFormat="1" x14ac:dyDescent="0.25">
      <c r="Q39"/>
      <c r="R39"/>
      <c r="S39" s="75"/>
      <c r="T39"/>
      <c r="U39"/>
      <c r="V39"/>
      <c r="W39"/>
      <c r="X39"/>
      <c r="Y39"/>
      <c r="Z39"/>
      <c r="AA39"/>
      <c r="AB39"/>
    </row>
    <row r="40" spans="17:28" s="67" customFormat="1" x14ac:dyDescent="0.25">
      <c r="Q40"/>
      <c r="R40"/>
      <c r="S40" s="75"/>
      <c r="T40"/>
      <c r="U40"/>
      <c r="V40"/>
      <c r="W40"/>
      <c r="X40"/>
      <c r="Y40"/>
      <c r="Z40"/>
      <c r="AA40"/>
      <c r="AB40"/>
    </row>
    <row r="41" spans="17:28" s="67" customFormat="1" x14ac:dyDescent="0.25">
      <c r="Q41"/>
      <c r="R41"/>
      <c r="S41" s="75"/>
      <c r="T41"/>
      <c r="U41"/>
      <c r="V41"/>
      <c r="W41"/>
      <c r="X41"/>
      <c r="Y41"/>
      <c r="Z41"/>
      <c r="AA41"/>
      <c r="AB41"/>
    </row>
    <row r="42" spans="17:28" s="67" customFormat="1" x14ac:dyDescent="0.25">
      <c r="Q42"/>
      <c r="R42"/>
      <c r="S42" s="75"/>
      <c r="T42"/>
      <c r="U42"/>
      <c r="V42"/>
      <c r="W42"/>
      <c r="X42"/>
      <c r="Y42"/>
      <c r="Z42"/>
      <c r="AA42"/>
      <c r="AB42"/>
    </row>
    <row r="43" spans="17:28" s="67" customFormat="1" x14ac:dyDescent="0.25">
      <c r="Q43"/>
      <c r="R43"/>
      <c r="S43" s="75"/>
      <c r="T43"/>
      <c r="U43"/>
      <c r="V43"/>
      <c r="W43"/>
      <c r="X43"/>
      <c r="Y43"/>
      <c r="Z43"/>
      <c r="AA43"/>
      <c r="AB43"/>
    </row>
    <row r="44" spans="17:28" s="67" customFormat="1" x14ac:dyDescent="0.25">
      <c r="Q44"/>
      <c r="R44"/>
      <c r="S44" s="75"/>
      <c r="T44"/>
      <c r="U44"/>
      <c r="V44"/>
      <c r="W44"/>
      <c r="X44"/>
      <c r="Y44"/>
      <c r="Z44"/>
      <c r="AA44"/>
      <c r="AB44"/>
    </row>
    <row r="45" spans="17:28" s="67" customFormat="1" x14ac:dyDescent="0.25">
      <c r="Q45"/>
      <c r="R45"/>
      <c r="S45" s="75"/>
      <c r="T45"/>
      <c r="U45"/>
      <c r="V45"/>
      <c r="W45"/>
      <c r="X45"/>
      <c r="Y45"/>
      <c r="Z45"/>
      <c r="AA45"/>
      <c r="AB45"/>
    </row>
    <row r="46" spans="17:28" s="67" customFormat="1" x14ac:dyDescent="0.25">
      <c r="Q46"/>
      <c r="R46"/>
      <c r="S46" s="75"/>
      <c r="T46"/>
      <c r="U46"/>
      <c r="V46"/>
      <c r="W46"/>
      <c r="X46"/>
      <c r="Y46"/>
      <c r="Z46"/>
      <c r="AA46"/>
      <c r="AB46"/>
    </row>
    <row r="47" spans="17:28" s="67" customFormat="1" x14ac:dyDescent="0.25">
      <c r="Q47"/>
      <c r="R47"/>
      <c r="S47" s="75"/>
      <c r="T47"/>
      <c r="U47"/>
      <c r="V47"/>
      <c r="W47"/>
      <c r="X47"/>
      <c r="Y47"/>
      <c r="Z47"/>
      <c r="AA47"/>
      <c r="AB47"/>
    </row>
    <row r="50" spans="1:24" x14ac:dyDescent="0.25">
      <c r="A50" s="99"/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</row>
  </sheetData>
  <mergeCells count="2">
    <mergeCell ref="A50:X50"/>
    <mergeCell ref="A1:H1"/>
  </mergeCells>
  <printOptions horizontalCentered="1" verticalCentered="1"/>
  <pageMargins left="0" right="0" top="0" bottom="0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workbookViewId="0">
      <selection activeCell="K9" sqref="K9"/>
    </sheetView>
  </sheetViews>
  <sheetFormatPr baseColWidth="10" defaultRowHeight="15" x14ac:dyDescent="0.25"/>
  <cols>
    <col min="1" max="1" width="22.28515625" customWidth="1"/>
    <col min="2" max="2" width="10.85546875" customWidth="1"/>
    <col min="3" max="3" width="8" bestFit="1" customWidth="1"/>
    <col min="4" max="6" width="7.28515625" bestFit="1" customWidth="1"/>
    <col min="7" max="7" width="7.140625" bestFit="1" customWidth="1"/>
    <col min="8" max="9" width="7.28515625" bestFit="1" customWidth="1"/>
  </cols>
  <sheetData>
    <row r="1" spans="1:13" x14ac:dyDescent="0.25">
      <c r="A1" s="100" t="s">
        <v>113</v>
      </c>
      <c r="B1" s="100"/>
      <c r="C1" s="100"/>
      <c r="D1" s="100"/>
      <c r="E1" s="100"/>
      <c r="F1" s="100"/>
      <c r="G1" s="100"/>
      <c r="H1" s="100"/>
    </row>
    <row r="2" spans="1:13" x14ac:dyDescent="0.25">
      <c r="A2" s="10"/>
      <c r="B2" s="71" t="s">
        <v>119</v>
      </c>
      <c r="C2" s="73" t="s">
        <v>105</v>
      </c>
      <c r="D2" s="71" t="s">
        <v>106</v>
      </c>
      <c r="E2" s="73" t="s">
        <v>107</v>
      </c>
      <c r="F2" s="71" t="s">
        <v>108</v>
      </c>
      <c r="G2" s="73" t="s">
        <v>110</v>
      </c>
      <c r="H2" s="71" t="s">
        <v>111</v>
      </c>
      <c r="I2" s="73" t="s">
        <v>114</v>
      </c>
      <c r="J2" s="71" t="s">
        <v>115</v>
      </c>
      <c r="K2" s="73" t="s">
        <v>116</v>
      </c>
      <c r="L2" s="71" t="s">
        <v>117</v>
      </c>
      <c r="M2" s="73" t="s">
        <v>118</v>
      </c>
    </row>
    <row r="3" spans="1:13" x14ac:dyDescent="0.25">
      <c r="A3" s="9" t="s">
        <v>1</v>
      </c>
      <c r="B3" s="70"/>
      <c r="C3" s="69"/>
      <c r="D3" s="70"/>
      <c r="E3" s="69"/>
      <c r="F3" s="70"/>
      <c r="G3" s="76"/>
      <c r="H3" s="70"/>
      <c r="I3" s="69"/>
      <c r="J3" s="70"/>
      <c r="K3" s="69"/>
      <c r="L3" s="70"/>
      <c r="M3" s="69"/>
    </row>
    <row r="4" spans="1:13" x14ac:dyDescent="0.25">
      <c r="A4" s="9" t="s">
        <v>2</v>
      </c>
      <c r="B4" s="70"/>
      <c r="C4" s="69"/>
      <c r="D4" s="70"/>
      <c r="E4" s="69"/>
      <c r="F4" s="70"/>
      <c r="G4" s="76"/>
      <c r="H4" s="70"/>
      <c r="I4" s="69"/>
      <c r="J4" s="70"/>
      <c r="K4" s="69"/>
      <c r="L4" s="70"/>
      <c r="M4" s="69"/>
    </row>
    <row r="5" spans="1:13" x14ac:dyDescent="0.25">
      <c r="A5" s="9" t="s">
        <v>3</v>
      </c>
      <c r="B5" s="70"/>
      <c r="C5" s="69"/>
      <c r="D5" s="70"/>
      <c r="E5" s="69"/>
      <c r="F5" s="70"/>
      <c r="G5" s="76"/>
      <c r="H5" s="70"/>
      <c r="I5" s="69"/>
      <c r="J5" s="70"/>
      <c r="K5" s="69"/>
      <c r="L5" s="70"/>
      <c r="M5" s="69"/>
    </row>
    <row r="6" spans="1:13" x14ac:dyDescent="0.25">
      <c r="A6" s="9" t="s">
        <v>4</v>
      </c>
      <c r="B6" s="70"/>
      <c r="C6" s="69"/>
      <c r="D6" s="70"/>
      <c r="E6" s="69"/>
      <c r="F6" s="70"/>
      <c r="G6" s="76"/>
      <c r="H6" s="70"/>
      <c r="I6" s="69"/>
      <c r="J6" s="70"/>
      <c r="K6" s="69"/>
      <c r="L6" s="70"/>
      <c r="M6" s="69"/>
    </row>
    <row r="7" spans="1:13" x14ac:dyDescent="0.25">
      <c r="A7" s="9" t="s">
        <v>5</v>
      </c>
      <c r="B7" s="70"/>
      <c r="C7" s="69"/>
      <c r="D7" s="70"/>
      <c r="E7" s="69"/>
      <c r="F7" s="70"/>
      <c r="G7" s="76"/>
      <c r="H7" s="70"/>
      <c r="I7" s="69"/>
      <c r="J7" s="70"/>
      <c r="K7" s="69"/>
      <c r="L7" s="70"/>
      <c r="M7" s="69"/>
    </row>
    <row r="8" spans="1:13" x14ac:dyDescent="0.25">
      <c r="A8" s="9" t="s">
        <v>6</v>
      </c>
      <c r="B8" s="70"/>
      <c r="C8" s="69"/>
      <c r="D8" s="70"/>
      <c r="E8" s="69"/>
      <c r="F8" s="70"/>
      <c r="G8" s="76"/>
      <c r="H8" s="70"/>
      <c r="I8" s="69"/>
      <c r="J8" s="70"/>
      <c r="K8" s="69"/>
      <c r="L8" s="70"/>
      <c r="M8" s="69"/>
    </row>
    <row r="9" spans="1:13" x14ac:dyDescent="0.25">
      <c r="A9" s="9" t="s">
        <v>7</v>
      </c>
      <c r="B9" s="70"/>
      <c r="C9" s="69"/>
      <c r="D9" s="70"/>
      <c r="E9" s="69"/>
      <c r="F9" s="70"/>
      <c r="G9" s="76"/>
      <c r="H9" s="70"/>
      <c r="I9" s="69"/>
      <c r="J9" s="70"/>
      <c r="K9" s="69"/>
      <c r="L9" s="70"/>
      <c r="M9" s="69"/>
    </row>
    <row r="10" spans="1:13" x14ac:dyDescent="0.25">
      <c r="A10" s="9" t="s">
        <v>8</v>
      </c>
      <c r="B10" s="70"/>
      <c r="C10" s="69"/>
      <c r="D10" s="70"/>
      <c r="E10" s="69"/>
      <c r="F10" s="70"/>
      <c r="G10" s="76"/>
      <c r="H10" s="70"/>
      <c r="I10" s="69"/>
      <c r="J10" s="70"/>
      <c r="K10" s="69"/>
      <c r="L10" s="70"/>
      <c r="M10" s="69"/>
    </row>
    <row r="11" spans="1:13" x14ac:dyDescent="0.25">
      <c r="A11" s="9" t="s">
        <v>9</v>
      </c>
      <c r="B11" s="70"/>
      <c r="C11" s="69"/>
      <c r="D11" s="70"/>
      <c r="E11" s="69"/>
      <c r="F11" s="70"/>
      <c r="G11" s="76"/>
      <c r="H11" s="70"/>
      <c r="I11" s="69"/>
      <c r="J11" s="70"/>
      <c r="K11" s="69"/>
      <c r="L11" s="70"/>
      <c r="M11" s="69"/>
    </row>
    <row r="12" spans="1:13" x14ac:dyDescent="0.25">
      <c r="A12" s="9" t="s">
        <v>10</v>
      </c>
      <c r="B12" s="70"/>
      <c r="C12" s="69"/>
      <c r="D12" s="70"/>
      <c r="E12" s="69"/>
      <c r="F12" s="70"/>
      <c r="G12" s="76"/>
      <c r="H12" s="70"/>
      <c r="I12" s="69"/>
      <c r="J12" s="70"/>
      <c r="K12" s="69"/>
      <c r="L12" s="70"/>
      <c r="M12" s="69"/>
    </row>
    <row r="13" spans="1:13" x14ac:dyDescent="0.25">
      <c r="A13" s="9" t="s">
        <v>11</v>
      </c>
      <c r="B13" s="70"/>
      <c r="C13" s="69"/>
      <c r="D13" s="70"/>
      <c r="E13" s="69"/>
      <c r="F13" s="70"/>
      <c r="G13" s="76"/>
      <c r="H13" s="70"/>
      <c r="I13" s="69"/>
      <c r="J13" s="70"/>
      <c r="K13" s="69"/>
      <c r="L13" s="70"/>
      <c r="M13" s="69"/>
    </row>
    <row r="14" spans="1:13" x14ac:dyDescent="0.25">
      <c r="A14" s="9" t="s">
        <v>12</v>
      </c>
      <c r="B14" s="70"/>
      <c r="C14" s="69"/>
      <c r="D14" s="70"/>
      <c r="E14" s="69"/>
      <c r="F14" s="70"/>
      <c r="G14" s="76"/>
      <c r="H14" s="70"/>
      <c r="I14" s="69"/>
      <c r="J14" s="70"/>
      <c r="K14" s="69"/>
      <c r="L14" s="70"/>
      <c r="M14" s="69"/>
    </row>
    <row r="15" spans="1:13" x14ac:dyDescent="0.25">
      <c r="A15" s="9" t="s">
        <v>13</v>
      </c>
      <c r="B15" s="70"/>
      <c r="C15" s="69"/>
      <c r="D15" s="70"/>
      <c r="E15" s="69"/>
      <c r="F15" s="70"/>
      <c r="G15" s="76"/>
      <c r="H15" s="70"/>
      <c r="I15" s="69"/>
      <c r="J15" s="70"/>
      <c r="K15" s="69"/>
      <c r="L15" s="70"/>
      <c r="M15" s="69"/>
    </row>
    <row r="16" spans="1:13" x14ac:dyDescent="0.25">
      <c r="A16" s="9" t="s">
        <v>14</v>
      </c>
      <c r="B16" s="70"/>
      <c r="C16" s="69"/>
      <c r="D16" s="70"/>
      <c r="E16" s="69"/>
      <c r="F16" s="70"/>
      <c r="G16" s="76"/>
      <c r="H16" s="70"/>
      <c r="I16" s="69"/>
      <c r="J16" s="70"/>
      <c r="K16" s="69"/>
      <c r="L16" s="70"/>
      <c r="M16" s="69"/>
    </row>
    <row r="17" spans="1:13" x14ac:dyDescent="0.25">
      <c r="A17" s="9" t="s">
        <v>15</v>
      </c>
      <c r="B17" s="70"/>
      <c r="C17" s="69"/>
      <c r="D17" s="70"/>
      <c r="E17" s="69"/>
      <c r="F17" s="70"/>
      <c r="G17" s="76"/>
      <c r="H17" s="70"/>
      <c r="I17" s="69"/>
      <c r="J17" s="70"/>
      <c r="K17" s="69"/>
      <c r="L17" s="70"/>
      <c r="M17" s="69"/>
    </row>
    <row r="18" spans="1:13" x14ac:dyDescent="0.25">
      <c r="A18" s="9" t="s">
        <v>16</v>
      </c>
      <c r="B18" s="70"/>
      <c r="C18" s="69"/>
      <c r="D18" s="70"/>
      <c r="E18" s="69"/>
      <c r="F18" s="70"/>
      <c r="G18" s="76"/>
      <c r="H18" s="70"/>
      <c r="I18" s="69"/>
      <c r="J18" s="70"/>
      <c r="K18" s="69"/>
      <c r="L18" s="70"/>
      <c r="M18" s="69"/>
    </row>
    <row r="19" spans="1:13" x14ac:dyDescent="0.25">
      <c r="A19" s="9" t="s">
        <v>17</v>
      </c>
      <c r="B19" s="70"/>
      <c r="C19" s="69"/>
      <c r="D19" s="70"/>
      <c r="E19" s="69"/>
      <c r="F19" s="70"/>
      <c r="G19" s="76"/>
      <c r="H19" s="70"/>
      <c r="I19" s="69"/>
      <c r="J19" s="70"/>
      <c r="K19" s="69"/>
      <c r="L19" s="70"/>
      <c r="M19" s="69"/>
    </row>
    <row r="20" spans="1:13" x14ac:dyDescent="0.25">
      <c r="A20" s="9" t="s">
        <v>18</v>
      </c>
      <c r="B20" s="70"/>
      <c r="C20" s="69"/>
      <c r="D20" s="70"/>
      <c r="E20" s="69"/>
      <c r="F20" s="70"/>
      <c r="G20" s="76"/>
      <c r="H20" s="70"/>
      <c r="I20" s="69"/>
      <c r="J20" s="70"/>
      <c r="K20" s="69"/>
      <c r="L20" s="70"/>
      <c r="M20" s="69"/>
    </row>
    <row r="21" spans="1:13" x14ac:dyDescent="0.25">
      <c r="A21" s="9" t="s">
        <v>19</v>
      </c>
      <c r="B21" s="70"/>
      <c r="C21" s="69"/>
      <c r="D21" s="70"/>
      <c r="E21" s="69"/>
      <c r="F21" s="70"/>
      <c r="G21" s="76"/>
      <c r="H21" s="70"/>
      <c r="I21" s="69"/>
      <c r="J21" s="70"/>
      <c r="K21" s="69"/>
      <c r="L21" s="70"/>
      <c r="M21" s="69"/>
    </row>
    <row r="22" spans="1:13" x14ac:dyDescent="0.25">
      <c r="A22" s="9" t="s">
        <v>20</v>
      </c>
      <c r="B22" s="70"/>
      <c r="C22" s="69"/>
      <c r="D22" s="70"/>
      <c r="E22" s="69"/>
      <c r="F22" s="70"/>
      <c r="G22" s="76"/>
      <c r="H22" s="70"/>
      <c r="I22" s="69"/>
      <c r="J22" s="70"/>
      <c r="K22" s="69"/>
      <c r="L22" s="70"/>
      <c r="M22" s="69"/>
    </row>
    <row r="23" spans="1:13" x14ac:dyDescent="0.25">
      <c r="A23" s="1" t="s">
        <v>109</v>
      </c>
      <c r="B23" s="72">
        <f>SUM(B3:B22)</f>
        <v>0</v>
      </c>
      <c r="C23" s="74">
        <f t="shared" ref="C23:L23" si="0">SUM(C3:C22)</f>
        <v>0</v>
      </c>
      <c r="D23" s="74">
        <f t="shared" si="0"/>
        <v>0</v>
      </c>
      <c r="E23" s="74">
        <f t="shared" si="0"/>
        <v>0</v>
      </c>
      <c r="F23" s="74">
        <f t="shared" si="0"/>
        <v>0</v>
      </c>
      <c r="G23" s="74">
        <f t="shared" si="0"/>
        <v>0</v>
      </c>
      <c r="H23" s="74">
        <f t="shared" si="0"/>
        <v>0</v>
      </c>
      <c r="I23" s="74">
        <f t="shared" si="0"/>
        <v>0</v>
      </c>
      <c r="J23" s="74">
        <f t="shared" si="0"/>
        <v>0</v>
      </c>
      <c r="K23" s="74">
        <f t="shared" si="0"/>
        <v>0</v>
      </c>
      <c r="L23" s="74">
        <f t="shared" si="0"/>
        <v>0</v>
      </c>
      <c r="M23" s="72">
        <f>SUM(M3:M22)</f>
        <v>0</v>
      </c>
    </row>
  </sheetData>
  <mergeCells count="1">
    <mergeCell ref="A1:H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Febrero</vt:lpstr>
      <vt:lpstr>Marzo</vt:lpstr>
      <vt:lpstr>Bibliograficos</vt:lpstr>
      <vt:lpstr>PDFs</vt:lpstr>
      <vt:lpstr>Bibliograficos!Área_de_impresión</vt:lpstr>
      <vt:lpstr>Febrero!Área_de_impresión</vt:lpstr>
    </vt:vector>
  </TitlesOfParts>
  <Company>Oficina Española de Patentes y Marcas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Joel Mora Monge</dc:creator>
  <cp:lastModifiedBy>OEPM</cp:lastModifiedBy>
  <cp:lastPrinted>2014-07-11T08:45:17Z</cp:lastPrinted>
  <dcterms:created xsi:type="dcterms:W3CDTF">2014-02-06T13:32:23Z</dcterms:created>
  <dcterms:modified xsi:type="dcterms:W3CDTF">2015-01-08T13:00:47Z</dcterms:modified>
</cp:coreProperties>
</file>